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c\Downloads\"/>
    </mc:Choice>
  </mc:AlternateContent>
  <bookViews>
    <workbookView xWindow="0" yWindow="0" windowWidth="19200" windowHeight="7320"/>
  </bookViews>
  <sheets>
    <sheet name="February'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355" i="1" l="1"/>
  <c r="AC355" i="1"/>
  <c r="AB355" i="1"/>
  <c r="AA355" i="1"/>
  <c r="Z355" i="1"/>
  <c r="Y355" i="1"/>
  <c r="X355" i="1"/>
  <c r="W355" i="1"/>
  <c r="V355" i="1"/>
  <c r="U355" i="1"/>
  <c r="T355" i="1"/>
  <c r="S355" i="1"/>
  <c r="R355" i="1"/>
  <c r="Q355" i="1"/>
  <c r="O355" i="1"/>
  <c r="N355" i="1"/>
  <c r="M355" i="1"/>
  <c r="L355" i="1"/>
  <c r="K355" i="1"/>
  <c r="J355" i="1"/>
  <c r="H355" i="1"/>
  <c r="AE352" i="1"/>
  <c r="I352" i="1"/>
  <c r="AE351" i="1"/>
  <c r="G351" i="1"/>
  <c r="G355" i="1" s="1"/>
  <c r="AD347" i="1"/>
  <c r="AC347" i="1"/>
  <c r="AC280" i="1" s="1"/>
  <c r="AB347" i="1"/>
  <c r="AA347" i="1"/>
  <c r="Z347" i="1"/>
  <c r="Y347" i="1"/>
  <c r="Y280" i="1" s="1"/>
  <c r="X347" i="1"/>
  <c r="W347" i="1"/>
  <c r="V347" i="1"/>
  <c r="U347" i="1"/>
  <c r="U280" i="1" s="1"/>
  <c r="T347" i="1"/>
  <c r="S347" i="1"/>
  <c r="R347" i="1"/>
  <c r="Q347" i="1"/>
  <c r="Q280" i="1" s="1"/>
  <c r="O347" i="1"/>
  <c r="N347" i="1"/>
  <c r="M347" i="1"/>
  <c r="L347" i="1"/>
  <c r="K347" i="1"/>
  <c r="H347" i="1"/>
  <c r="AE344" i="1"/>
  <c r="G344" i="1"/>
  <c r="I344" i="1" s="1"/>
  <c r="J344" i="1" s="1"/>
  <c r="AE343" i="1"/>
  <c r="G343" i="1"/>
  <c r="I343" i="1" s="1"/>
  <c r="AD340" i="1"/>
  <c r="AD279" i="1" s="1"/>
  <c r="AC340" i="1"/>
  <c r="AB340" i="1"/>
  <c r="AA340" i="1"/>
  <c r="Z340" i="1"/>
  <c r="Z279" i="1" s="1"/>
  <c r="Y340" i="1"/>
  <c r="X340" i="1"/>
  <c r="W340" i="1"/>
  <c r="V340" i="1"/>
  <c r="V279" i="1" s="1"/>
  <c r="U340" i="1"/>
  <c r="T340" i="1"/>
  <c r="S340" i="1"/>
  <c r="R340" i="1"/>
  <c r="R279" i="1" s="1"/>
  <c r="Q340" i="1"/>
  <c r="O340" i="1"/>
  <c r="N340" i="1"/>
  <c r="N279" i="1" s="1"/>
  <c r="M340" i="1"/>
  <c r="L340" i="1"/>
  <c r="K340" i="1"/>
  <c r="H340" i="1"/>
  <c r="AE335" i="1"/>
  <c r="J335" i="1"/>
  <c r="G335" i="1"/>
  <c r="I335" i="1" s="1"/>
  <c r="AE334" i="1"/>
  <c r="I334" i="1"/>
  <c r="AE333" i="1"/>
  <c r="I333" i="1"/>
  <c r="J333" i="1" s="1"/>
  <c r="P333" i="1" s="1"/>
  <c r="AE332" i="1"/>
  <c r="I332" i="1"/>
  <c r="AE331" i="1"/>
  <c r="G331" i="1"/>
  <c r="I331" i="1" s="1"/>
  <c r="AE330" i="1"/>
  <c r="I330" i="1"/>
  <c r="J330" i="1" s="1"/>
  <c r="P330" i="1" s="1"/>
  <c r="AF330" i="1" s="1"/>
  <c r="AE329" i="1"/>
  <c r="G329" i="1"/>
  <c r="I329" i="1" s="1"/>
  <c r="AE328" i="1"/>
  <c r="G328" i="1"/>
  <c r="I328" i="1" s="1"/>
  <c r="AD325" i="1"/>
  <c r="AC325" i="1"/>
  <c r="AB325" i="1"/>
  <c r="AA325" i="1"/>
  <c r="AA281" i="1" s="1"/>
  <c r="Z325" i="1"/>
  <c r="Y325" i="1"/>
  <c r="X325" i="1"/>
  <c r="W325" i="1"/>
  <c r="W281" i="1" s="1"/>
  <c r="V325" i="1"/>
  <c r="U325" i="1"/>
  <c r="T325" i="1"/>
  <c r="S325" i="1"/>
  <c r="S281" i="1" s="1"/>
  <c r="R325" i="1"/>
  <c r="Q325" i="1"/>
  <c r="O325" i="1"/>
  <c r="N325" i="1"/>
  <c r="N281" i="1" s="1"/>
  <c r="M325" i="1"/>
  <c r="L325" i="1"/>
  <c r="K325" i="1"/>
  <c r="J325" i="1"/>
  <c r="J281" i="1" s="1"/>
  <c r="I325" i="1"/>
  <c r="H325" i="1"/>
  <c r="G325" i="1"/>
  <c r="AF322" i="1"/>
  <c r="AE322" i="1"/>
  <c r="P322" i="1"/>
  <c r="AE321" i="1"/>
  <c r="AE325" i="1" s="1"/>
  <c r="AE281" i="1" s="1"/>
  <c r="P321" i="1"/>
  <c r="P325" i="1" s="1"/>
  <c r="P281" i="1" s="1"/>
  <c r="AD318" i="1"/>
  <c r="AD357" i="1" s="1"/>
  <c r="AC318" i="1"/>
  <c r="AB318" i="1"/>
  <c r="AB357" i="1" s="1"/>
  <c r="AA318" i="1"/>
  <c r="Z318" i="1"/>
  <c r="Z357" i="1" s="1"/>
  <c r="Y318" i="1"/>
  <c r="X318" i="1"/>
  <c r="X357" i="1" s="1"/>
  <c r="W318" i="1"/>
  <c r="V318" i="1"/>
  <c r="V357" i="1" s="1"/>
  <c r="U318" i="1"/>
  <c r="T318" i="1"/>
  <c r="T357" i="1" s="1"/>
  <c r="S318" i="1"/>
  <c r="R318" i="1"/>
  <c r="R357" i="1" s="1"/>
  <c r="Q318" i="1"/>
  <c r="O318" i="1"/>
  <c r="O357" i="1" s="1"/>
  <c r="N318" i="1"/>
  <c r="M318" i="1"/>
  <c r="L318" i="1"/>
  <c r="L357" i="1" s="1"/>
  <c r="K318" i="1"/>
  <c r="K357" i="1" s="1"/>
  <c r="H318" i="1"/>
  <c r="H357" i="1" s="1"/>
  <c r="AE314" i="1"/>
  <c r="G314" i="1"/>
  <c r="I314" i="1" s="1"/>
  <c r="AE313" i="1"/>
  <c r="G313" i="1"/>
  <c r="AD282" i="1"/>
  <c r="AC282" i="1"/>
  <c r="AB282" i="1"/>
  <c r="AA282" i="1"/>
  <c r="Z282" i="1"/>
  <c r="Y282" i="1"/>
  <c r="X282" i="1"/>
  <c r="W282" i="1"/>
  <c r="V282" i="1"/>
  <c r="U282" i="1"/>
  <c r="T282" i="1"/>
  <c r="S282" i="1"/>
  <c r="R282" i="1"/>
  <c r="Q282" i="1"/>
  <c r="O282" i="1"/>
  <c r="N282" i="1"/>
  <c r="M282" i="1"/>
  <c r="L282" i="1"/>
  <c r="K282" i="1"/>
  <c r="J282" i="1"/>
  <c r="H282" i="1"/>
  <c r="G282" i="1"/>
  <c r="AD281" i="1"/>
  <c r="AC281" i="1"/>
  <c r="AB281" i="1"/>
  <c r="Z281" i="1"/>
  <c r="Y281" i="1"/>
  <c r="X281" i="1"/>
  <c r="V281" i="1"/>
  <c r="U281" i="1"/>
  <c r="T281" i="1"/>
  <c r="R281" i="1"/>
  <c r="Q281" i="1"/>
  <c r="O281" i="1"/>
  <c r="M281" i="1"/>
  <c r="L281" i="1"/>
  <c r="K281" i="1"/>
  <c r="I281" i="1"/>
  <c r="H281" i="1"/>
  <c r="G281" i="1"/>
  <c r="AD280" i="1"/>
  <c r="AB280" i="1"/>
  <c r="AA280" i="1"/>
  <c r="Z280" i="1"/>
  <c r="X280" i="1"/>
  <c r="W280" i="1"/>
  <c r="V280" i="1"/>
  <c r="T280" i="1"/>
  <c r="S280" i="1"/>
  <c r="R280" i="1"/>
  <c r="O280" i="1"/>
  <c r="N280" i="1"/>
  <c r="M280" i="1"/>
  <c r="L280" i="1"/>
  <c r="K280" i="1"/>
  <c r="H280" i="1"/>
  <c r="AC279" i="1"/>
  <c r="AB279" i="1"/>
  <c r="AA279" i="1"/>
  <c r="Y279" i="1"/>
  <c r="X279" i="1"/>
  <c r="W279" i="1"/>
  <c r="U279" i="1"/>
  <c r="U283" i="1" s="1"/>
  <c r="T279" i="1"/>
  <c r="S279" i="1"/>
  <c r="Q279" i="1"/>
  <c r="O279" i="1"/>
  <c r="M279" i="1"/>
  <c r="L279" i="1"/>
  <c r="K279" i="1"/>
  <c r="H279" i="1"/>
  <c r="AD278" i="1"/>
  <c r="AC278" i="1"/>
  <c r="AB278" i="1"/>
  <c r="AB283" i="1" s="1"/>
  <c r="AA278" i="1"/>
  <c r="Z278" i="1"/>
  <c r="Y278" i="1"/>
  <c r="X278" i="1"/>
  <c r="X283" i="1" s="1"/>
  <c r="W278" i="1"/>
  <c r="V278" i="1"/>
  <c r="U278" i="1"/>
  <c r="T278" i="1"/>
  <c r="S278" i="1"/>
  <c r="R278" i="1"/>
  <c r="Q278" i="1"/>
  <c r="O278" i="1"/>
  <c r="O283" i="1" s="1"/>
  <c r="M278" i="1"/>
  <c r="L278" i="1"/>
  <c r="H278" i="1"/>
  <c r="H283" i="1" s="1"/>
  <c r="AD275" i="1"/>
  <c r="AC275" i="1"/>
  <c r="AB275" i="1"/>
  <c r="AA275" i="1"/>
  <c r="Z275" i="1"/>
  <c r="Y275" i="1"/>
  <c r="X275" i="1"/>
  <c r="W275" i="1"/>
  <c r="V275" i="1"/>
  <c r="U275" i="1"/>
  <c r="T275" i="1"/>
  <c r="S275" i="1"/>
  <c r="R275" i="1"/>
  <c r="Q275" i="1"/>
  <c r="O275" i="1"/>
  <c r="N275" i="1"/>
  <c r="M275" i="1"/>
  <c r="L275" i="1"/>
  <c r="K275" i="1"/>
  <c r="J275" i="1"/>
  <c r="H275" i="1"/>
  <c r="G275" i="1"/>
  <c r="AF265" i="1"/>
  <c r="AE265" i="1"/>
  <c r="Z265" i="1"/>
  <c r="X265" i="1"/>
  <c r="W265" i="1"/>
  <c r="V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AE259" i="1"/>
  <c r="AE275" i="1" s="1"/>
  <c r="I259" i="1"/>
  <c r="P259" i="1" s="1"/>
  <c r="AD251" i="1"/>
  <c r="AD274" i="1" s="1"/>
  <c r="AC251" i="1"/>
  <c r="AC274" i="1" s="1"/>
  <c r="AB251" i="1"/>
  <c r="AB274" i="1" s="1"/>
  <c r="AA251" i="1"/>
  <c r="AA274" i="1" s="1"/>
  <c r="Z251" i="1"/>
  <c r="Z274" i="1" s="1"/>
  <c r="Y251" i="1"/>
  <c r="X251" i="1"/>
  <c r="X274" i="1" s="1"/>
  <c r="W251" i="1"/>
  <c r="W274" i="1" s="1"/>
  <c r="V251" i="1"/>
  <c r="V274" i="1" s="1"/>
  <c r="U251" i="1"/>
  <c r="U274" i="1" s="1"/>
  <c r="T251" i="1"/>
  <c r="T274" i="1" s="1"/>
  <c r="S251" i="1"/>
  <c r="S274" i="1" s="1"/>
  <c r="R251" i="1"/>
  <c r="R274" i="1" s="1"/>
  <c r="Q251" i="1"/>
  <c r="Q274" i="1" s="1"/>
  <c r="O251" i="1"/>
  <c r="O274" i="1" s="1"/>
  <c r="N251" i="1"/>
  <c r="N274" i="1" s="1"/>
  <c r="M251" i="1"/>
  <c r="M274" i="1" s="1"/>
  <c r="H251" i="1"/>
  <c r="H274" i="1" s="1"/>
  <c r="P249" i="1"/>
  <c r="P248" i="1"/>
  <c r="AE243" i="1"/>
  <c r="L243" i="1"/>
  <c r="G243" i="1"/>
  <c r="I243" i="1" s="1"/>
  <c r="AE242" i="1"/>
  <c r="L242" i="1"/>
  <c r="G242" i="1"/>
  <c r="I242" i="1" s="1"/>
  <c r="AE241" i="1"/>
  <c r="L241" i="1"/>
  <c r="K241" i="1"/>
  <c r="I241" i="1"/>
  <c r="J241" i="1" s="1"/>
  <c r="G241" i="1"/>
  <c r="AE240" i="1"/>
  <c r="L240" i="1"/>
  <c r="G240" i="1"/>
  <c r="I240" i="1" s="1"/>
  <c r="AE239" i="1"/>
  <c r="L239" i="1"/>
  <c r="I239" i="1"/>
  <c r="G239" i="1"/>
  <c r="AE238" i="1"/>
  <c r="L238" i="1"/>
  <c r="J238" i="1"/>
  <c r="G238" i="1"/>
  <c r="I238" i="1" s="1"/>
  <c r="AE237" i="1"/>
  <c r="L237" i="1"/>
  <c r="K237" i="1"/>
  <c r="I237" i="1"/>
  <c r="J237" i="1" s="1"/>
  <c r="G237" i="1"/>
  <c r="AE236" i="1"/>
  <c r="L236" i="1"/>
  <c r="G236" i="1"/>
  <c r="I236" i="1" s="1"/>
  <c r="AE235" i="1"/>
  <c r="L235" i="1"/>
  <c r="I235" i="1"/>
  <c r="G235" i="1"/>
  <c r="AE234" i="1"/>
  <c r="L234" i="1"/>
  <c r="G234" i="1"/>
  <c r="I234" i="1" s="1"/>
  <c r="AE233" i="1"/>
  <c r="L233" i="1"/>
  <c r="K233" i="1"/>
  <c r="I233" i="1"/>
  <c r="J233" i="1" s="1"/>
  <c r="G233" i="1"/>
  <c r="AE232" i="1"/>
  <c r="L232" i="1"/>
  <c r="G232" i="1"/>
  <c r="I232" i="1" s="1"/>
  <c r="AE231" i="1"/>
  <c r="L231" i="1"/>
  <c r="I231" i="1"/>
  <c r="G231" i="1"/>
  <c r="AE230" i="1"/>
  <c r="L230" i="1"/>
  <c r="J230" i="1"/>
  <c r="G230" i="1"/>
  <c r="I230" i="1" s="1"/>
  <c r="AE229" i="1"/>
  <c r="L229" i="1"/>
  <c r="K229" i="1"/>
  <c r="I229" i="1"/>
  <c r="J229" i="1" s="1"/>
  <c r="G229" i="1"/>
  <c r="AE228" i="1"/>
  <c r="L228" i="1"/>
  <c r="G228" i="1"/>
  <c r="I228" i="1" s="1"/>
  <c r="AE227" i="1"/>
  <c r="L227" i="1"/>
  <c r="I227" i="1"/>
  <c r="G227" i="1"/>
  <c r="AE226" i="1"/>
  <c r="L226" i="1"/>
  <c r="G226" i="1"/>
  <c r="I226" i="1" s="1"/>
  <c r="AE225" i="1"/>
  <c r="L225" i="1"/>
  <c r="I225" i="1"/>
  <c r="J225" i="1" s="1"/>
  <c r="G225" i="1"/>
  <c r="AE224" i="1"/>
  <c r="L224" i="1"/>
  <c r="G224" i="1"/>
  <c r="I224" i="1" s="1"/>
  <c r="AE223" i="1"/>
  <c r="L223" i="1"/>
  <c r="G223" i="1"/>
  <c r="I223" i="1" s="1"/>
  <c r="AE222" i="1"/>
  <c r="L222" i="1"/>
  <c r="G222" i="1"/>
  <c r="I222" i="1" s="1"/>
  <c r="J222" i="1" s="1"/>
  <c r="AE221" i="1"/>
  <c r="L221" i="1"/>
  <c r="I221" i="1"/>
  <c r="J221" i="1" s="1"/>
  <c r="G221" i="1"/>
  <c r="AE220" i="1"/>
  <c r="L220" i="1"/>
  <c r="G220" i="1"/>
  <c r="I220" i="1" s="1"/>
  <c r="AE219" i="1"/>
  <c r="L219" i="1"/>
  <c r="G219" i="1"/>
  <c r="I219" i="1" s="1"/>
  <c r="AE218" i="1"/>
  <c r="L218" i="1"/>
  <c r="G218" i="1"/>
  <c r="I218" i="1" s="1"/>
  <c r="AE217" i="1"/>
  <c r="L217" i="1"/>
  <c r="G217" i="1"/>
  <c r="I217" i="1" s="1"/>
  <c r="AE216" i="1"/>
  <c r="L216" i="1"/>
  <c r="G216" i="1"/>
  <c r="I216" i="1" s="1"/>
  <c r="AE215" i="1"/>
  <c r="L215" i="1"/>
  <c r="I215" i="1"/>
  <c r="G215" i="1"/>
  <c r="AE214" i="1"/>
  <c r="L214" i="1"/>
  <c r="J214" i="1"/>
  <c r="G214" i="1"/>
  <c r="I214" i="1" s="1"/>
  <c r="AE213" i="1"/>
  <c r="L213" i="1"/>
  <c r="G213" i="1"/>
  <c r="I213" i="1" s="1"/>
  <c r="AE212" i="1"/>
  <c r="L212" i="1"/>
  <c r="G212" i="1"/>
  <c r="I212" i="1" s="1"/>
  <c r="AE211" i="1"/>
  <c r="L211" i="1"/>
  <c r="I211" i="1"/>
  <c r="G211" i="1"/>
  <c r="AE210" i="1"/>
  <c r="L210" i="1"/>
  <c r="G210" i="1"/>
  <c r="I210" i="1" s="1"/>
  <c r="AE209" i="1"/>
  <c r="L209" i="1"/>
  <c r="K209" i="1"/>
  <c r="I209" i="1"/>
  <c r="J209" i="1" s="1"/>
  <c r="G209" i="1"/>
  <c r="AE208" i="1"/>
  <c r="L208" i="1"/>
  <c r="G208" i="1"/>
  <c r="I208" i="1" s="1"/>
  <c r="AE207" i="1"/>
  <c r="L207" i="1"/>
  <c r="I207" i="1"/>
  <c r="G207" i="1"/>
  <c r="AE206" i="1"/>
  <c r="L206" i="1"/>
  <c r="J206" i="1"/>
  <c r="G206" i="1"/>
  <c r="I206" i="1" s="1"/>
  <c r="AE205" i="1"/>
  <c r="L205" i="1"/>
  <c r="I205" i="1"/>
  <c r="J205" i="1" s="1"/>
  <c r="G205" i="1"/>
  <c r="AE204" i="1"/>
  <c r="L204" i="1"/>
  <c r="J204" i="1"/>
  <c r="G204" i="1"/>
  <c r="I204" i="1" s="1"/>
  <c r="AE203" i="1"/>
  <c r="L203" i="1"/>
  <c r="I203" i="1"/>
  <c r="J203" i="1" s="1"/>
  <c r="G203" i="1"/>
  <c r="AE202" i="1"/>
  <c r="L202" i="1"/>
  <c r="G202" i="1"/>
  <c r="I202" i="1" s="1"/>
  <c r="AE201" i="1"/>
  <c r="L201" i="1"/>
  <c r="I201" i="1"/>
  <c r="K201" i="1" s="1"/>
  <c r="G201" i="1"/>
  <c r="AE200" i="1"/>
  <c r="L200" i="1"/>
  <c r="G200" i="1"/>
  <c r="I200" i="1" s="1"/>
  <c r="AE199" i="1"/>
  <c r="L199" i="1"/>
  <c r="G199" i="1"/>
  <c r="I199" i="1" s="1"/>
  <c r="AE198" i="1"/>
  <c r="L198" i="1"/>
  <c r="G198" i="1"/>
  <c r="I198" i="1" s="1"/>
  <c r="AE197" i="1"/>
  <c r="L197" i="1"/>
  <c r="G197" i="1"/>
  <c r="I197" i="1" s="1"/>
  <c r="AE196" i="1"/>
  <c r="L196" i="1"/>
  <c r="J196" i="1"/>
  <c r="G196" i="1"/>
  <c r="I196" i="1" s="1"/>
  <c r="K196" i="1" s="1"/>
  <c r="AE195" i="1"/>
  <c r="L195" i="1"/>
  <c r="I195" i="1"/>
  <c r="J195" i="1" s="1"/>
  <c r="G195" i="1"/>
  <c r="AE194" i="1"/>
  <c r="L194" i="1"/>
  <c r="G194" i="1"/>
  <c r="AE193" i="1"/>
  <c r="L193" i="1"/>
  <c r="G193" i="1"/>
  <c r="I193" i="1" s="1"/>
  <c r="AD189" i="1"/>
  <c r="AD273" i="1" s="1"/>
  <c r="AC189" i="1"/>
  <c r="AC273" i="1" s="1"/>
  <c r="AB189" i="1"/>
  <c r="AB273" i="1" s="1"/>
  <c r="AA189" i="1"/>
  <c r="AA273" i="1" s="1"/>
  <c r="AA276" i="1" s="1"/>
  <c r="Z189" i="1"/>
  <c r="Z273" i="1" s="1"/>
  <c r="Y189" i="1"/>
  <c r="Y273" i="1" s="1"/>
  <c r="Y276" i="1" s="1"/>
  <c r="X189" i="1"/>
  <c r="X273" i="1" s="1"/>
  <c r="W189" i="1"/>
  <c r="W273" i="1" s="1"/>
  <c r="W276" i="1" s="1"/>
  <c r="V189" i="1"/>
  <c r="V273" i="1" s="1"/>
  <c r="U189" i="1"/>
  <c r="U273" i="1" s="1"/>
  <c r="T189" i="1"/>
  <c r="T273" i="1" s="1"/>
  <c r="S189" i="1"/>
  <c r="S273" i="1" s="1"/>
  <c r="S276" i="1" s="1"/>
  <c r="R189" i="1"/>
  <c r="R273" i="1" s="1"/>
  <c r="Q189" i="1"/>
  <c r="Q273" i="1" s="1"/>
  <c r="O189" i="1"/>
  <c r="O273" i="1" s="1"/>
  <c r="N189" i="1"/>
  <c r="N273" i="1" s="1"/>
  <c r="N276" i="1" s="1"/>
  <c r="M189" i="1"/>
  <c r="M273" i="1" s="1"/>
  <c r="L189" i="1"/>
  <c r="L273" i="1" s="1"/>
  <c r="K189" i="1"/>
  <c r="K273" i="1" s="1"/>
  <c r="H189" i="1"/>
  <c r="H273" i="1" s="1"/>
  <c r="H276" i="1" s="1"/>
  <c r="AE188" i="1"/>
  <c r="J188" i="1"/>
  <c r="I188" i="1"/>
  <c r="AE187" i="1"/>
  <c r="J187" i="1"/>
  <c r="I187" i="1"/>
  <c r="AE186" i="1"/>
  <c r="J186" i="1"/>
  <c r="P186" i="1" s="1"/>
  <c r="I186" i="1"/>
  <c r="B186" i="1"/>
  <c r="AE185" i="1"/>
  <c r="P185" i="1"/>
  <c r="J185" i="1"/>
  <c r="I185" i="1"/>
  <c r="AE184" i="1"/>
  <c r="P184" i="1"/>
  <c r="J184" i="1"/>
  <c r="I184" i="1"/>
  <c r="AE183" i="1"/>
  <c r="J183" i="1"/>
  <c r="G183" i="1"/>
  <c r="I183" i="1" s="1"/>
  <c r="AE182" i="1"/>
  <c r="J182" i="1"/>
  <c r="G182" i="1"/>
  <c r="I182" i="1" s="1"/>
  <c r="AE181" i="1"/>
  <c r="J181" i="1"/>
  <c r="I181" i="1"/>
  <c r="P181" i="1" s="1"/>
  <c r="AF181" i="1" s="1"/>
  <c r="AE180" i="1"/>
  <c r="J180" i="1"/>
  <c r="I180" i="1"/>
  <c r="AE179" i="1"/>
  <c r="J179" i="1"/>
  <c r="I179" i="1"/>
  <c r="AE178" i="1"/>
  <c r="P178" i="1"/>
  <c r="AF178" i="1" s="1"/>
  <c r="J178" i="1"/>
  <c r="I178" i="1"/>
  <c r="G178" i="1"/>
  <c r="AE177" i="1"/>
  <c r="J177" i="1"/>
  <c r="G177" i="1"/>
  <c r="I177" i="1" s="1"/>
  <c r="P177" i="1" s="1"/>
  <c r="AF177" i="1" s="1"/>
  <c r="AE176" i="1"/>
  <c r="J176" i="1"/>
  <c r="I176" i="1"/>
  <c r="P176" i="1" s="1"/>
  <c r="AF176" i="1" s="1"/>
  <c r="AE175" i="1"/>
  <c r="J175" i="1"/>
  <c r="I175" i="1"/>
  <c r="AE174" i="1"/>
  <c r="J174" i="1"/>
  <c r="I174" i="1"/>
  <c r="AE173" i="1"/>
  <c r="J173" i="1"/>
  <c r="P173" i="1" s="1"/>
  <c r="I173" i="1"/>
  <c r="AE172" i="1"/>
  <c r="P172" i="1"/>
  <c r="AF172" i="1" s="1"/>
  <c r="J172" i="1"/>
  <c r="I172" i="1"/>
  <c r="AE171" i="1"/>
  <c r="J171" i="1"/>
  <c r="I171" i="1"/>
  <c r="B171" i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AE170" i="1"/>
  <c r="J170" i="1"/>
  <c r="I170" i="1"/>
  <c r="AC163" i="1"/>
  <c r="AC270" i="1" s="1"/>
  <c r="AB163" i="1"/>
  <c r="AB270" i="1" s="1"/>
  <c r="AA163" i="1"/>
  <c r="AA270" i="1" s="1"/>
  <c r="Z163" i="1"/>
  <c r="Z270" i="1" s="1"/>
  <c r="Y163" i="1"/>
  <c r="Y270" i="1" s="1"/>
  <c r="X163" i="1"/>
  <c r="X270" i="1" s="1"/>
  <c r="W163" i="1"/>
  <c r="W270" i="1" s="1"/>
  <c r="V163" i="1"/>
  <c r="V270" i="1" s="1"/>
  <c r="U163" i="1"/>
  <c r="U270" i="1" s="1"/>
  <c r="T163" i="1"/>
  <c r="T270" i="1" s="1"/>
  <c r="S163" i="1"/>
  <c r="S270" i="1" s="1"/>
  <c r="R163" i="1"/>
  <c r="R270" i="1" s="1"/>
  <c r="O163" i="1"/>
  <c r="O270" i="1" s="1"/>
  <c r="N163" i="1"/>
  <c r="N270" i="1" s="1"/>
  <c r="H163" i="1"/>
  <c r="H270" i="1" s="1"/>
  <c r="G163" i="1"/>
  <c r="G270" i="1" s="1"/>
  <c r="L152" i="1"/>
  <c r="I152" i="1"/>
  <c r="L151" i="1"/>
  <c r="I151" i="1"/>
  <c r="J151" i="1" s="1"/>
  <c r="AD151" i="1" s="1"/>
  <c r="AE151" i="1" s="1"/>
  <c r="L150" i="1"/>
  <c r="I150" i="1"/>
  <c r="K150" i="1" s="1"/>
  <c r="AE149" i="1"/>
  <c r="J149" i="1"/>
  <c r="I149" i="1"/>
  <c r="L148" i="1"/>
  <c r="J148" i="1"/>
  <c r="I148" i="1"/>
  <c r="K148" i="1" s="1"/>
  <c r="L147" i="1"/>
  <c r="K147" i="1"/>
  <c r="J147" i="1"/>
  <c r="I147" i="1"/>
  <c r="Q147" i="1" s="1"/>
  <c r="AE147" i="1" s="1"/>
  <c r="L146" i="1"/>
  <c r="L163" i="1" s="1"/>
  <c r="L270" i="1" s="1"/>
  <c r="K146" i="1"/>
  <c r="I146" i="1"/>
  <c r="M145" i="1"/>
  <c r="M163" i="1" s="1"/>
  <c r="M270" i="1" s="1"/>
  <c r="L145" i="1"/>
  <c r="K145" i="1"/>
  <c r="I145" i="1"/>
  <c r="Q145" i="1" s="1"/>
  <c r="AE145" i="1" s="1"/>
  <c r="AE144" i="1"/>
  <c r="J144" i="1"/>
  <c r="P144" i="1" s="1"/>
  <c r="I144" i="1"/>
  <c r="K144" i="1" s="1"/>
  <c r="AE143" i="1"/>
  <c r="I143" i="1"/>
  <c r="J143" i="1" s="1"/>
  <c r="L142" i="1"/>
  <c r="J142" i="1"/>
  <c r="I142" i="1"/>
  <c r="AC135" i="1"/>
  <c r="AC269" i="1" s="1"/>
  <c r="AB135" i="1"/>
  <c r="AB269" i="1" s="1"/>
  <c r="AA135" i="1"/>
  <c r="AA269" i="1" s="1"/>
  <c r="Z135" i="1"/>
  <c r="Z269" i="1" s="1"/>
  <c r="Y135" i="1"/>
  <c r="Y269" i="1" s="1"/>
  <c r="X135" i="1"/>
  <c r="X269" i="1" s="1"/>
  <c r="W135" i="1"/>
  <c r="W269" i="1" s="1"/>
  <c r="V135" i="1"/>
  <c r="V269" i="1" s="1"/>
  <c r="U135" i="1"/>
  <c r="U269" i="1" s="1"/>
  <c r="T135" i="1"/>
  <c r="T269" i="1" s="1"/>
  <c r="S135" i="1"/>
  <c r="S269" i="1" s="1"/>
  <c r="R135" i="1"/>
  <c r="R269" i="1" s="1"/>
  <c r="O135" i="1"/>
  <c r="O269" i="1" s="1"/>
  <c r="N135" i="1"/>
  <c r="N269" i="1" s="1"/>
  <c r="H135" i="1"/>
  <c r="H269" i="1" s="1"/>
  <c r="G135" i="1"/>
  <c r="G269" i="1" s="1"/>
  <c r="L124" i="1"/>
  <c r="I124" i="1"/>
  <c r="K124" i="1" s="1"/>
  <c r="L123" i="1"/>
  <c r="I123" i="1"/>
  <c r="Q123" i="1" s="1"/>
  <c r="AE123" i="1" s="1"/>
  <c r="I122" i="1"/>
  <c r="Q122" i="1" s="1"/>
  <c r="AE122" i="1" s="1"/>
  <c r="L121" i="1"/>
  <c r="K121" i="1"/>
  <c r="J121" i="1"/>
  <c r="I121" i="1"/>
  <c r="Q121" i="1" s="1"/>
  <c r="AE121" i="1" s="1"/>
  <c r="L120" i="1"/>
  <c r="I120" i="1"/>
  <c r="L119" i="1"/>
  <c r="I119" i="1"/>
  <c r="K119" i="1" s="1"/>
  <c r="L118" i="1"/>
  <c r="I118" i="1"/>
  <c r="J118" i="1" s="1"/>
  <c r="AE117" i="1"/>
  <c r="I117" i="1"/>
  <c r="K117" i="1" s="1"/>
  <c r="AE116" i="1"/>
  <c r="K116" i="1"/>
  <c r="P116" i="1" s="1"/>
  <c r="AF116" i="1" s="1"/>
  <c r="J116" i="1"/>
  <c r="L115" i="1"/>
  <c r="I115" i="1"/>
  <c r="Q114" i="1"/>
  <c r="AE114" i="1" s="1"/>
  <c r="M114" i="1"/>
  <c r="M135" i="1" s="1"/>
  <c r="M269" i="1" s="1"/>
  <c r="L114" i="1"/>
  <c r="J114" i="1"/>
  <c r="I114" i="1"/>
  <c r="K114" i="1" s="1"/>
  <c r="L113" i="1"/>
  <c r="K113" i="1"/>
  <c r="J113" i="1"/>
  <c r="I113" i="1"/>
  <c r="Q113" i="1" s="1"/>
  <c r="AE113" i="1" s="1"/>
  <c r="L112" i="1"/>
  <c r="K112" i="1"/>
  <c r="I112" i="1"/>
  <c r="AD105" i="1"/>
  <c r="AD268" i="1" s="1"/>
  <c r="AC105" i="1"/>
  <c r="AC268" i="1" s="1"/>
  <c r="AB105" i="1"/>
  <c r="AB268" i="1" s="1"/>
  <c r="AA105" i="1"/>
  <c r="AA268" i="1" s="1"/>
  <c r="Z105" i="1"/>
  <c r="Z268" i="1" s="1"/>
  <c r="Y105" i="1"/>
  <c r="Y268" i="1" s="1"/>
  <c r="X105" i="1"/>
  <c r="X268" i="1" s="1"/>
  <c r="W105" i="1"/>
  <c r="W268" i="1" s="1"/>
  <c r="V105" i="1"/>
  <c r="V268" i="1" s="1"/>
  <c r="U105" i="1"/>
  <c r="U268" i="1" s="1"/>
  <c r="T105" i="1"/>
  <c r="T268" i="1" s="1"/>
  <c r="S105" i="1"/>
  <c r="S268" i="1" s="1"/>
  <c r="R105" i="1"/>
  <c r="R268" i="1" s="1"/>
  <c r="O105" i="1"/>
  <c r="O268" i="1" s="1"/>
  <c r="N105" i="1"/>
  <c r="N268" i="1" s="1"/>
  <c r="M105" i="1"/>
  <c r="M268" i="1" s="1"/>
  <c r="H105" i="1"/>
  <c r="H268" i="1" s="1"/>
  <c r="G105" i="1"/>
  <c r="G268" i="1" s="1"/>
  <c r="L94" i="1"/>
  <c r="I94" i="1"/>
  <c r="I93" i="1"/>
  <c r="J93" i="1" s="1"/>
  <c r="AE92" i="1"/>
  <c r="L92" i="1"/>
  <c r="K92" i="1"/>
  <c r="I92" i="1"/>
  <c r="J92" i="1" s="1"/>
  <c r="L91" i="1"/>
  <c r="L105" i="1" s="1"/>
  <c r="L268" i="1" s="1"/>
  <c r="I91" i="1"/>
  <c r="Q91" i="1" s="1"/>
  <c r="AE91" i="1" s="1"/>
  <c r="I90" i="1"/>
  <c r="Q90" i="1" s="1"/>
  <c r="AC83" i="1"/>
  <c r="AC267" i="1" s="1"/>
  <c r="AB83" i="1"/>
  <c r="AB267" i="1" s="1"/>
  <c r="AA83" i="1"/>
  <c r="AA267" i="1" s="1"/>
  <c r="Z83" i="1"/>
  <c r="Z267" i="1" s="1"/>
  <c r="Y83" i="1"/>
  <c r="Y267" i="1" s="1"/>
  <c r="X83" i="1"/>
  <c r="X267" i="1" s="1"/>
  <c r="W83" i="1"/>
  <c r="W267" i="1" s="1"/>
  <c r="V83" i="1"/>
  <c r="V267" i="1" s="1"/>
  <c r="U83" i="1"/>
  <c r="U267" i="1" s="1"/>
  <c r="T83" i="1"/>
  <c r="T267" i="1" s="1"/>
  <c r="S83" i="1"/>
  <c r="S267" i="1" s="1"/>
  <c r="R83" i="1"/>
  <c r="R267" i="1" s="1"/>
  <c r="O83" i="1"/>
  <c r="O267" i="1" s="1"/>
  <c r="N83" i="1"/>
  <c r="N267" i="1" s="1"/>
  <c r="H83" i="1"/>
  <c r="H267" i="1" s="1"/>
  <c r="G83" i="1"/>
  <c r="G267" i="1" s="1"/>
  <c r="AE77" i="1"/>
  <c r="K77" i="1"/>
  <c r="I77" i="1"/>
  <c r="AE76" i="1"/>
  <c r="I76" i="1"/>
  <c r="K76" i="1" s="1"/>
  <c r="L75" i="1"/>
  <c r="I75" i="1"/>
  <c r="J75" i="1" s="1"/>
  <c r="AD75" i="1" s="1"/>
  <c r="AE75" i="1" s="1"/>
  <c r="L74" i="1"/>
  <c r="K74" i="1"/>
  <c r="J74" i="1"/>
  <c r="AD74" i="1" s="1"/>
  <c r="AE74" i="1" s="1"/>
  <c r="I74" i="1"/>
  <c r="L73" i="1"/>
  <c r="K73" i="1"/>
  <c r="P73" i="1" s="1"/>
  <c r="AF73" i="1" s="1"/>
  <c r="I73" i="1"/>
  <c r="J73" i="1" s="1"/>
  <c r="AD73" i="1" s="1"/>
  <c r="AE73" i="1" s="1"/>
  <c r="L72" i="1"/>
  <c r="I72" i="1"/>
  <c r="Q72" i="1" s="1"/>
  <c r="AE72" i="1" s="1"/>
  <c r="L71" i="1"/>
  <c r="I71" i="1"/>
  <c r="M71" i="1" s="1"/>
  <c r="M83" i="1" s="1"/>
  <c r="M267" i="1" s="1"/>
  <c r="L70" i="1"/>
  <c r="K70" i="1"/>
  <c r="I70" i="1"/>
  <c r="L69" i="1"/>
  <c r="I69" i="1"/>
  <c r="L68" i="1"/>
  <c r="I68" i="1"/>
  <c r="L67" i="1"/>
  <c r="J67" i="1"/>
  <c r="I67" i="1"/>
  <c r="K67" i="1" s="1"/>
  <c r="AC60" i="1"/>
  <c r="AC266" i="1" s="1"/>
  <c r="AB60" i="1"/>
  <c r="AB266" i="1" s="1"/>
  <c r="AA60" i="1"/>
  <c r="AA266" i="1" s="1"/>
  <c r="Z60" i="1"/>
  <c r="Z266" i="1" s="1"/>
  <c r="Y60" i="1"/>
  <c r="Y266" i="1" s="1"/>
  <c r="X60" i="1"/>
  <c r="X266" i="1" s="1"/>
  <c r="W60" i="1"/>
  <c r="W266" i="1" s="1"/>
  <c r="V60" i="1"/>
  <c r="V266" i="1" s="1"/>
  <c r="U60" i="1"/>
  <c r="U266" i="1" s="1"/>
  <c r="T60" i="1"/>
  <c r="T266" i="1" s="1"/>
  <c r="S60" i="1"/>
  <c r="S266" i="1" s="1"/>
  <c r="R60" i="1"/>
  <c r="R266" i="1" s="1"/>
  <c r="O60" i="1"/>
  <c r="O266" i="1" s="1"/>
  <c r="N60" i="1"/>
  <c r="N266" i="1" s="1"/>
  <c r="M60" i="1"/>
  <c r="M266" i="1" s="1"/>
  <c r="H60" i="1"/>
  <c r="H266" i="1" s="1"/>
  <c r="G60" i="1"/>
  <c r="G266" i="1" s="1"/>
  <c r="E60" i="1"/>
  <c r="D60" i="1"/>
  <c r="AE59" i="1"/>
  <c r="L48" i="1"/>
  <c r="K48" i="1"/>
  <c r="J48" i="1"/>
  <c r="AD48" i="1" s="1"/>
  <c r="AE48" i="1" s="1"/>
  <c r="I48" i="1"/>
  <c r="L47" i="1"/>
  <c r="K47" i="1"/>
  <c r="I47" i="1"/>
  <c r="J47" i="1" s="1"/>
  <c r="AD47" i="1" s="1"/>
  <c r="AE47" i="1" s="1"/>
  <c r="L46" i="1"/>
  <c r="I46" i="1"/>
  <c r="L45" i="1"/>
  <c r="I45" i="1"/>
  <c r="J45" i="1" s="1"/>
  <c r="AD45" i="1" s="1"/>
  <c r="AE45" i="1" s="1"/>
  <c r="L44" i="1"/>
  <c r="K44" i="1"/>
  <c r="J44" i="1"/>
  <c r="I44" i="1"/>
  <c r="Q44" i="1" s="1"/>
  <c r="AE44" i="1" s="1"/>
  <c r="L43" i="1"/>
  <c r="I43" i="1"/>
  <c r="L42" i="1"/>
  <c r="I42" i="1"/>
  <c r="K42" i="1" s="1"/>
  <c r="AE41" i="1"/>
  <c r="I41" i="1"/>
  <c r="L40" i="1"/>
  <c r="J40" i="1"/>
  <c r="I40" i="1"/>
  <c r="K40" i="1" s="1"/>
  <c r="L39" i="1"/>
  <c r="K39" i="1"/>
  <c r="I39" i="1"/>
  <c r="L38" i="1"/>
  <c r="K38" i="1"/>
  <c r="J38" i="1"/>
  <c r="I38" i="1"/>
  <c r="Q38" i="1" s="1"/>
  <c r="AE38" i="1" s="1"/>
  <c r="L37" i="1"/>
  <c r="K37" i="1"/>
  <c r="I37" i="1"/>
  <c r="L36" i="1"/>
  <c r="J36" i="1"/>
  <c r="I36" i="1"/>
  <c r="K36" i="1" s="1"/>
  <c r="L35" i="1"/>
  <c r="I35" i="1"/>
  <c r="L34" i="1"/>
  <c r="I34" i="1"/>
  <c r="K34" i="1" s="1"/>
  <c r="L33" i="1"/>
  <c r="I33" i="1"/>
  <c r="I32" i="1"/>
  <c r="J32" i="1" s="1"/>
  <c r="L31" i="1"/>
  <c r="K31" i="1"/>
  <c r="I31" i="1"/>
  <c r="L30" i="1"/>
  <c r="J30" i="1"/>
  <c r="I30" i="1"/>
  <c r="Q30" i="1" s="1"/>
  <c r="AE30" i="1" s="1"/>
  <c r="L29" i="1"/>
  <c r="I29" i="1"/>
  <c r="Q29" i="1" s="1"/>
  <c r="AE29" i="1" s="1"/>
  <c r="L28" i="1"/>
  <c r="J28" i="1"/>
  <c r="I28" i="1"/>
  <c r="L27" i="1"/>
  <c r="I27" i="1"/>
  <c r="Q27" i="1" s="1"/>
  <c r="AE27" i="1" s="1"/>
  <c r="AE26" i="1"/>
  <c r="I26" i="1"/>
  <c r="J26" i="1" s="1"/>
  <c r="L25" i="1"/>
  <c r="K25" i="1"/>
  <c r="I25" i="1"/>
  <c r="J25" i="1" s="1"/>
  <c r="AD25" i="1" s="1"/>
  <c r="AE25" i="1" s="1"/>
  <c r="Q24" i="1"/>
  <c r="AE24" i="1" s="1"/>
  <c r="L24" i="1"/>
  <c r="J24" i="1"/>
  <c r="I24" i="1"/>
  <c r="L23" i="1"/>
  <c r="I23" i="1"/>
  <c r="K23" i="1" s="1"/>
  <c r="AE22" i="1"/>
  <c r="I22" i="1"/>
  <c r="K22" i="1" s="1"/>
  <c r="J21" i="1"/>
  <c r="I21" i="1"/>
  <c r="Q21" i="1" s="1"/>
  <c r="AE21" i="1" s="1"/>
  <c r="L20" i="1"/>
  <c r="I20" i="1"/>
  <c r="K20" i="1" s="1"/>
  <c r="L19" i="1"/>
  <c r="J19" i="1"/>
  <c r="I19" i="1"/>
  <c r="AE18" i="1"/>
  <c r="I18" i="1"/>
  <c r="K18" i="1" s="1"/>
  <c r="L17" i="1"/>
  <c r="K17" i="1"/>
  <c r="J17" i="1"/>
  <c r="AD17" i="1" s="1"/>
  <c r="I17" i="1"/>
  <c r="L16" i="1"/>
  <c r="I16" i="1"/>
  <c r="K16" i="1" s="1"/>
  <c r="AE15" i="1"/>
  <c r="K15" i="1"/>
  <c r="I15" i="1"/>
  <c r="J15" i="1" s="1"/>
  <c r="P15" i="1" s="1"/>
  <c r="AF15" i="1" s="1"/>
  <c r="L14" i="1"/>
  <c r="K14" i="1"/>
  <c r="I14" i="1"/>
  <c r="AE13" i="1"/>
  <c r="J13" i="1"/>
  <c r="I13" i="1"/>
  <c r="K13" i="1" s="1"/>
  <c r="L12" i="1"/>
  <c r="I12" i="1"/>
  <c r="Q12" i="1" s="1"/>
  <c r="AE12" i="1" s="1"/>
  <c r="L11" i="1"/>
  <c r="I11" i="1"/>
  <c r="J11" i="1" s="1"/>
  <c r="AE10" i="1"/>
  <c r="K10" i="1"/>
  <c r="I10" i="1"/>
  <c r="Q9" i="1"/>
  <c r="L9" i="1"/>
  <c r="J9" i="1"/>
  <c r="I9" i="1"/>
  <c r="AE8" i="1"/>
  <c r="AE7" i="1"/>
  <c r="AE6" i="1"/>
  <c r="I6" i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2" i="1"/>
  <c r="J213" i="1" l="1"/>
  <c r="K213" i="1"/>
  <c r="AA283" i="1"/>
  <c r="J217" i="1"/>
  <c r="K217" i="1"/>
  <c r="J331" i="1"/>
  <c r="P331" i="1" s="1"/>
  <c r="AF331" i="1" s="1"/>
  <c r="K197" i="1"/>
  <c r="P197" i="1" s="1"/>
  <c r="AF197" i="1" s="1"/>
  <c r="J197" i="1"/>
  <c r="K26" i="1"/>
  <c r="P26" i="1" s="1"/>
  <c r="AF26" i="1" s="1"/>
  <c r="Q36" i="1"/>
  <c r="AE36" i="1" s="1"/>
  <c r="K71" i="1"/>
  <c r="P74" i="1"/>
  <c r="AF74" i="1" s="1"/>
  <c r="L135" i="1"/>
  <c r="L269" i="1" s="1"/>
  <c r="P179" i="1"/>
  <c r="AF179" i="1" s="1"/>
  <c r="P183" i="1"/>
  <c r="AF183" i="1" s="1"/>
  <c r="Q276" i="1"/>
  <c r="L251" i="1"/>
  <c r="L274" i="1" s="1"/>
  <c r="L276" i="1" s="1"/>
  <c r="I275" i="1"/>
  <c r="Q357" i="1"/>
  <c r="U357" i="1"/>
  <c r="Y357" i="1"/>
  <c r="AC357" i="1"/>
  <c r="AF333" i="1"/>
  <c r="AE347" i="1"/>
  <c r="AE280" i="1" s="1"/>
  <c r="AE355" i="1"/>
  <c r="AE282" i="1" s="1"/>
  <c r="L60" i="1"/>
  <c r="L266" i="1" s="1"/>
  <c r="Q11" i="1"/>
  <c r="AE11" i="1" s="1"/>
  <c r="Q19" i="1"/>
  <c r="AE19" i="1" s="1"/>
  <c r="Q28" i="1"/>
  <c r="AE28" i="1" s="1"/>
  <c r="P47" i="1"/>
  <c r="AF47" i="1" s="1"/>
  <c r="Q67" i="1"/>
  <c r="AE67" i="1" s="1"/>
  <c r="P92" i="1"/>
  <c r="AF92" i="1" s="1"/>
  <c r="Q118" i="1"/>
  <c r="AE118" i="1" s="1"/>
  <c r="AF144" i="1"/>
  <c r="Q148" i="1"/>
  <c r="AE148" i="1" s="1"/>
  <c r="P182" i="1"/>
  <c r="AF182" i="1" s="1"/>
  <c r="AF184" i="1"/>
  <c r="AF185" i="1"/>
  <c r="AF186" i="1"/>
  <c r="G189" i="1"/>
  <c r="G273" i="1" s="1"/>
  <c r="M276" i="1"/>
  <c r="R276" i="1"/>
  <c r="V276" i="1"/>
  <c r="Z276" i="1"/>
  <c r="AD276" i="1"/>
  <c r="S283" i="1"/>
  <c r="W283" i="1"/>
  <c r="AE318" i="1"/>
  <c r="AE278" i="1" s="1"/>
  <c r="S357" i="1"/>
  <c r="W357" i="1"/>
  <c r="AA357" i="1"/>
  <c r="M357" i="1"/>
  <c r="P13" i="1"/>
  <c r="AF13" i="1" s="1"/>
  <c r="Q34" i="1"/>
  <c r="AE34" i="1" s="1"/>
  <c r="P114" i="1"/>
  <c r="AF114" i="1" s="1"/>
  <c r="G251" i="1"/>
  <c r="G274" i="1" s="1"/>
  <c r="I60" i="1"/>
  <c r="I266" i="1" s="1"/>
  <c r="K12" i="1"/>
  <c r="P17" i="1"/>
  <c r="K19" i="1"/>
  <c r="P19" i="1" s="1"/>
  <c r="AF19" i="1" s="1"/>
  <c r="J22" i="1"/>
  <c r="P22" i="1" s="1"/>
  <c r="AF22" i="1" s="1"/>
  <c r="K27" i="1"/>
  <c r="K28" i="1"/>
  <c r="P28" i="1" s="1"/>
  <c r="AF28" i="1" s="1"/>
  <c r="J34" i="1"/>
  <c r="P34" i="1" s="1"/>
  <c r="AF34" i="1" s="1"/>
  <c r="Q40" i="1"/>
  <c r="AE40" i="1" s="1"/>
  <c r="J42" i="1"/>
  <c r="P42" i="1" s="1"/>
  <c r="K45" i="1"/>
  <c r="P45" i="1" s="1"/>
  <c r="AF45" i="1" s="1"/>
  <c r="P48" i="1"/>
  <c r="AF48" i="1" s="1"/>
  <c r="J71" i="1"/>
  <c r="AD71" i="1" s="1"/>
  <c r="J76" i="1"/>
  <c r="J119" i="1"/>
  <c r="P119" i="1" s="1"/>
  <c r="K123" i="1"/>
  <c r="J150" i="1"/>
  <c r="AD150" i="1" s="1"/>
  <c r="AE150" i="1" s="1"/>
  <c r="AE189" i="1"/>
  <c r="AE273" i="1" s="1"/>
  <c r="P174" i="1"/>
  <c r="AF174" i="1" s="1"/>
  <c r="P180" i="1"/>
  <c r="AF180" i="1" s="1"/>
  <c r="P187" i="1"/>
  <c r="AF187" i="1" s="1"/>
  <c r="P188" i="1"/>
  <c r="AF188" i="1" s="1"/>
  <c r="O276" i="1"/>
  <c r="T276" i="1"/>
  <c r="X276" i="1"/>
  <c r="AB276" i="1"/>
  <c r="K221" i="1"/>
  <c r="K225" i="1"/>
  <c r="K278" i="1"/>
  <c r="K283" i="1"/>
  <c r="AF321" i="1"/>
  <c r="AF325" i="1" s="1"/>
  <c r="AF281" i="1" s="1"/>
  <c r="P16" i="1"/>
  <c r="AE17" i="1"/>
  <c r="AF17" i="1" s="1"/>
  <c r="P25" i="1"/>
  <c r="AF25" i="1" s="1"/>
  <c r="K29" i="1"/>
  <c r="K9" i="1"/>
  <c r="P9" i="1" s="1"/>
  <c r="AE9" i="1"/>
  <c r="J10" i="1"/>
  <c r="P10" i="1" s="1"/>
  <c r="AF10" i="1" s="1"/>
  <c r="K11" i="1"/>
  <c r="P11" i="1" s="1"/>
  <c r="AF11" i="1" s="1"/>
  <c r="J12" i="1"/>
  <c r="P12" i="1" s="1"/>
  <c r="AF12" i="1" s="1"/>
  <c r="J14" i="1"/>
  <c r="P14" i="1" s="1"/>
  <c r="AF14" i="1" s="1"/>
  <c r="Q14" i="1"/>
  <c r="AE14" i="1" s="1"/>
  <c r="J16" i="1"/>
  <c r="Q16" i="1"/>
  <c r="AE16" i="1" s="1"/>
  <c r="K21" i="1"/>
  <c r="P21" i="1" s="1"/>
  <c r="AF21" i="1" s="1"/>
  <c r="K24" i="1"/>
  <c r="P24" i="1" s="1"/>
  <c r="AF24" i="1" s="1"/>
  <c r="J27" i="1"/>
  <c r="P27" i="1" s="1"/>
  <c r="AF27" i="1" s="1"/>
  <c r="K30" i="1"/>
  <c r="P30" i="1" s="1"/>
  <c r="AF30" i="1" s="1"/>
  <c r="J31" i="1"/>
  <c r="P31" i="1" s="1"/>
  <c r="AF31" i="1" s="1"/>
  <c r="Q31" i="1"/>
  <c r="AE31" i="1" s="1"/>
  <c r="K32" i="1"/>
  <c r="P32" i="1" s="1"/>
  <c r="Q37" i="1"/>
  <c r="AE37" i="1" s="1"/>
  <c r="J37" i="1"/>
  <c r="P37" i="1" s="1"/>
  <c r="Q39" i="1"/>
  <c r="AE39" i="1" s="1"/>
  <c r="J39" i="1"/>
  <c r="P39" i="1" s="1"/>
  <c r="Q43" i="1"/>
  <c r="AE43" i="1" s="1"/>
  <c r="J43" i="1"/>
  <c r="P43" i="1" s="1"/>
  <c r="AF43" i="1" s="1"/>
  <c r="K43" i="1"/>
  <c r="U284" i="1"/>
  <c r="U271" i="1"/>
  <c r="Y284" i="1"/>
  <c r="Y271" i="1"/>
  <c r="AC284" i="1"/>
  <c r="AC271" i="1"/>
  <c r="L83" i="1"/>
  <c r="L267" i="1" s="1"/>
  <c r="L271" i="1" s="1"/>
  <c r="K68" i="1"/>
  <c r="K69" i="1"/>
  <c r="J69" i="1"/>
  <c r="Q33" i="1"/>
  <c r="AE33" i="1" s="1"/>
  <c r="J33" i="1"/>
  <c r="Q35" i="1"/>
  <c r="AE35" i="1" s="1"/>
  <c r="J35" i="1"/>
  <c r="G271" i="1"/>
  <c r="P71" i="1"/>
  <c r="AE90" i="1"/>
  <c r="Q94" i="1"/>
  <c r="AE94" i="1" s="1"/>
  <c r="J94" i="1"/>
  <c r="P94" i="1"/>
  <c r="AF94" i="1" s="1"/>
  <c r="K94" i="1"/>
  <c r="L284" i="1"/>
  <c r="P20" i="1"/>
  <c r="P6" i="1"/>
  <c r="J18" i="1"/>
  <c r="P18" i="1" s="1"/>
  <c r="AF18" i="1" s="1"/>
  <c r="J20" i="1"/>
  <c r="Q20" i="1"/>
  <c r="AE20" i="1" s="1"/>
  <c r="J23" i="1"/>
  <c r="P23" i="1" s="1"/>
  <c r="Q23" i="1"/>
  <c r="AE23" i="1" s="1"/>
  <c r="J29" i="1"/>
  <c r="P29" i="1" s="1"/>
  <c r="AF29" i="1" s="1"/>
  <c r="Q32" i="1"/>
  <c r="AE32" i="1" s="1"/>
  <c r="K33" i="1"/>
  <c r="K35" i="1"/>
  <c r="P38" i="1"/>
  <c r="AF38" i="1" s="1"/>
  <c r="N271" i="1"/>
  <c r="S284" i="1"/>
  <c r="S271" i="1"/>
  <c r="W284" i="1"/>
  <c r="W271" i="1"/>
  <c r="AA284" i="1"/>
  <c r="AA271" i="1"/>
  <c r="Q69" i="1"/>
  <c r="AE69" i="1" s="1"/>
  <c r="AD83" i="1"/>
  <c r="AD267" i="1" s="1"/>
  <c r="AE71" i="1"/>
  <c r="J77" i="1"/>
  <c r="P77" i="1" s="1"/>
  <c r="AF77" i="1" s="1"/>
  <c r="J41" i="1"/>
  <c r="P41" i="1" s="1"/>
  <c r="AF41" i="1" s="1"/>
  <c r="K41" i="1"/>
  <c r="K46" i="1"/>
  <c r="J46" i="1"/>
  <c r="AD46" i="1" s="1"/>
  <c r="AE46" i="1" s="1"/>
  <c r="I83" i="1"/>
  <c r="I267" i="1" s="1"/>
  <c r="Q68" i="1"/>
  <c r="J68" i="1"/>
  <c r="P68" i="1" s="1"/>
  <c r="K72" i="1"/>
  <c r="P72" i="1" s="1"/>
  <c r="AF72" i="1" s="1"/>
  <c r="J72" i="1"/>
  <c r="K91" i="1"/>
  <c r="J91" i="1"/>
  <c r="P36" i="1"/>
  <c r="AF36" i="1" s="1"/>
  <c r="P40" i="1"/>
  <c r="AF40" i="1" s="1"/>
  <c r="P44" i="1"/>
  <c r="AF44" i="1" s="1"/>
  <c r="M284" i="1"/>
  <c r="M271" i="1"/>
  <c r="R284" i="1"/>
  <c r="R271" i="1"/>
  <c r="V284" i="1"/>
  <c r="V271" i="1"/>
  <c r="Z284" i="1"/>
  <c r="Z271" i="1"/>
  <c r="P67" i="1"/>
  <c r="K75" i="1"/>
  <c r="P75" i="1" s="1"/>
  <c r="AF75" i="1" s="1"/>
  <c r="P76" i="1"/>
  <c r="AF76" i="1" s="1"/>
  <c r="Q93" i="1"/>
  <c r="AE93" i="1" s="1"/>
  <c r="K118" i="1"/>
  <c r="P118" i="1" s="1"/>
  <c r="AF118" i="1" s="1"/>
  <c r="P121" i="1"/>
  <c r="AF121" i="1" s="1"/>
  <c r="J122" i="1"/>
  <c r="I163" i="1"/>
  <c r="I270" i="1" s="1"/>
  <c r="K142" i="1"/>
  <c r="Q142" i="1"/>
  <c r="K143" i="1"/>
  <c r="P143" i="1" s="1"/>
  <c r="AF143" i="1" s="1"/>
  <c r="P148" i="1"/>
  <c r="AF148" i="1" s="1"/>
  <c r="AF173" i="1"/>
  <c r="K198" i="1"/>
  <c r="J198" i="1"/>
  <c r="I105" i="1"/>
  <c r="I268" i="1" s="1"/>
  <c r="K90" i="1"/>
  <c r="P113" i="1"/>
  <c r="AF113" i="1" s="1"/>
  <c r="Q115" i="1"/>
  <c r="AE115" i="1" s="1"/>
  <c r="J115" i="1"/>
  <c r="P115" i="1" s="1"/>
  <c r="AF115" i="1" s="1"/>
  <c r="Q120" i="1"/>
  <c r="AE120" i="1" s="1"/>
  <c r="J120" i="1"/>
  <c r="K122" i="1"/>
  <c r="I135" i="1"/>
  <c r="I269" i="1" s="1"/>
  <c r="P147" i="1"/>
  <c r="AF147" i="1" s="1"/>
  <c r="I189" i="1"/>
  <c r="I273" i="1" s="1"/>
  <c r="P170" i="1"/>
  <c r="K202" i="1"/>
  <c r="J202" i="1"/>
  <c r="P202" i="1"/>
  <c r="AF202" i="1" s="1"/>
  <c r="Q42" i="1"/>
  <c r="AE42" i="1" s="1"/>
  <c r="O284" i="1"/>
  <c r="O271" i="1"/>
  <c r="Q70" i="1"/>
  <c r="AE70" i="1" s="1"/>
  <c r="J70" i="1"/>
  <c r="P70" i="1" s="1"/>
  <c r="J90" i="1"/>
  <c r="K93" i="1"/>
  <c r="P93" i="1" s="1"/>
  <c r="Q112" i="1"/>
  <c r="J112" i="1"/>
  <c r="K115" i="1"/>
  <c r="J117" i="1"/>
  <c r="P117" i="1" s="1"/>
  <c r="AF117" i="1" s="1"/>
  <c r="Q119" i="1"/>
  <c r="AE119" i="1" s="1"/>
  <c r="AF119" i="1" s="1"/>
  <c r="K120" i="1"/>
  <c r="J123" i="1"/>
  <c r="P123" i="1" s="1"/>
  <c r="AF123" i="1" s="1"/>
  <c r="J124" i="1"/>
  <c r="AD124" i="1" s="1"/>
  <c r="J145" i="1"/>
  <c r="Q146" i="1"/>
  <c r="AE146" i="1" s="1"/>
  <c r="J146" i="1"/>
  <c r="P146" i="1" s="1"/>
  <c r="J189" i="1"/>
  <c r="J273" i="1" s="1"/>
  <c r="P171" i="1"/>
  <c r="AF171" i="1" s="1"/>
  <c r="P175" i="1"/>
  <c r="AF175" i="1" s="1"/>
  <c r="P122" i="1"/>
  <c r="AF122" i="1" s="1"/>
  <c r="K152" i="1"/>
  <c r="J152" i="1"/>
  <c r="AD152" i="1" s="1"/>
  <c r="AE152" i="1" s="1"/>
  <c r="J199" i="1"/>
  <c r="K199" i="1"/>
  <c r="P199" i="1"/>
  <c r="AF199" i="1" s="1"/>
  <c r="G276" i="1"/>
  <c r="K207" i="1"/>
  <c r="J207" i="1"/>
  <c r="K208" i="1"/>
  <c r="J208" i="1"/>
  <c r="K218" i="1"/>
  <c r="K223" i="1"/>
  <c r="J223" i="1"/>
  <c r="K224" i="1"/>
  <c r="J224" i="1"/>
  <c r="P224" i="1" s="1"/>
  <c r="AF224" i="1" s="1"/>
  <c r="K234" i="1"/>
  <c r="K239" i="1"/>
  <c r="J239" i="1"/>
  <c r="K240" i="1"/>
  <c r="J240" i="1"/>
  <c r="P240" i="1"/>
  <c r="AF240" i="1" s="1"/>
  <c r="H284" i="1"/>
  <c r="H271" i="1"/>
  <c r="T284" i="1"/>
  <c r="T271" i="1"/>
  <c r="X284" i="1"/>
  <c r="X271" i="1"/>
  <c r="AB284" i="1"/>
  <c r="K149" i="1"/>
  <c r="P149" i="1" s="1"/>
  <c r="AF149" i="1" s="1"/>
  <c r="K151" i="1"/>
  <c r="P151" i="1" s="1"/>
  <c r="AF151" i="1" s="1"/>
  <c r="I194" i="1"/>
  <c r="I251" i="1" s="1"/>
  <c r="I274" i="1" s="1"/>
  <c r="K195" i="1"/>
  <c r="K203" i="1"/>
  <c r="P203" i="1" s="1"/>
  <c r="AF203" i="1" s="1"/>
  <c r="K214" i="1"/>
  <c r="P214" i="1" s="1"/>
  <c r="AF214" i="1" s="1"/>
  <c r="J218" i="1"/>
  <c r="P218" i="1" s="1"/>
  <c r="AF218" i="1" s="1"/>
  <c r="K219" i="1"/>
  <c r="J219" i="1"/>
  <c r="K220" i="1"/>
  <c r="P220" i="1" s="1"/>
  <c r="AF220" i="1" s="1"/>
  <c r="J220" i="1"/>
  <c r="K230" i="1"/>
  <c r="P230" i="1" s="1"/>
  <c r="AF230" i="1" s="1"/>
  <c r="J234" i="1"/>
  <c r="P234" i="1" s="1"/>
  <c r="AF234" i="1" s="1"/>
  <c r="K235" i="1"/>
  <c r="J235" i="1"/>
  <c r="K236" i="1"/>
  <c r="J236" i="1"/>
  <c r="P236" i="1" s="1"/>
  <c r="AF236" i="1" s="1"/>
  <c r="J193" i="1"/>
  <c r="P193" i="1" s="1"/>
  <c r="AE251" i="1"/>
  <c r="AE274" i="1" s="1"/>
  <c r="AE276" i="1" s="1"/>
  <c r="J200" i="1"/>
  <c r="P200" i="1" s="1"/>
  <c r="AF200" i="1" s="1"/>
  <c r="J201" i="1"/>
  <c r="P201" i="1" s="1"/>
  <c r="AF201" i="1" s="1"/>
  <c r="K205" i="1"/>
  <c r="P205" i="1" s="1"/>
  <c r="AF205" i="1" s="1"/>
  <c r="P207" i="1"/>
  <c r="AF207" i="1" s="1"/>
  <c r="K210" i="1"/>
  <c r="K215" i="1"/>
  <c r="J215" i="1"/>
  <c r="P215" i="1" s="1"/>
  <c r="AF215" i="1" s="1"/>
  <c r="K216" i="1"/>
  <c r="J216" i="1"/>
  <c r="P216" i="1" s="1"/>
  <c r="AF216" i="1" s="1"/>
  <c r="K226" i="1"/>
  <c r="K231" i="1"/>
  <c r="J231" i="1"/>
  <c r="K232" i="1"/>
  <c r="J232" i="1"/>
  <c r="K242" i="1"/>
  <c r="P275" i="1"/>
  <c r="AF259" i="1"/>
  <c r="AF275" i="1" s="1"/>
  <c r="AB271" i="1"/>
  <c r="K193" i="1"/>
  <c r="P195" i="1"/>
  <c r="AF195" i="1" s="1"/>
  <c r="P196" i="1"/>
  <c r="AF196" i="1" s="1"/>
  <c r="K200" i="1"/>
  <c r="K204" i="1"/>
  <c r="P204" i="1" s="1"/>
  <c r="AF204" i="1" s="1"/>
  <c r="P206" i="1"/>
  <c r="AF206" i="1" s="1"/>
  <c r="K206" i="1"/>
  <c r="J210" i="1"/>
  <c r="K211" i="1"/>
  <c r="J211" i="1"/>
  <c r="P211" i="1" s="1"/>
  <c r="AF211" i="1" s="1"/>
  <c r="K212" i="1"/>
  <c r="J212" i="1"/>
  <c r="P212" i="1" s="1"/>
  <c r="AF212" i="1" s="1"/>
  <c r="P219" i="1"/>
  <c r="AF219" i="1" s="1"/>
  <c r="K222" i="1"/>
  <c r="P222" i="1" s="1"/>
  <c r="AF222" i="1" s="1"/>
  <c r="J226" i="1"/>
  <c r="P226" i="1" s="1"/>
  <c r="AF226" i="1" s="1"/>
  <c r="K227" i="1"/>
  <c r="J227" i="1"/>
  <c r="K228" i="1"/>
  <c r="J228" i="1"/>
  <c r="P228" i="1" s="1"/>
  <c r="AF228" i="1" s="1"/>
  <c r="K238" i="1"/>
  <c r="P238" i="1" s="1"/>
  <c r="AF238" i="1" s="1"/>
  <c r="J242" i="1"/>
  <c r="K243" i="1"/>
  <c r="J243" i="1"/>
  <c r="U276" i="1"/>
  <c r="AC276" i="1"/>
  <c r="T283" i="1"/>
  <c r="G318" i="1"/>
  <c r="I313" i="1"/>
  <c r="P209" i="1"/>
  <c r="AF209" i="1" s="1"/>
  <c r="P213" i="1"/>
  <c r="AF213" i="1" s="1"/>
  <c r="P217" i="1"/>
  <c r="AF217" i="1" s="1"/>
  <c r="P221" i="1"/>
  <c r="AF221" i="1" s="1"/>
  <c r="P225" i="1"/>
  <c r="AF225" i="1" s="1"/>
  <c r="P229" i="1"/>
  <c r="AF229" i="1" s="1"/>
  <c r="P233" i="1"/>
  <c r="AF233" i="1" s="1"/>
  <c r="P237" i="1"/>
  <c r="AF237" i="1" s="1"/>
  <c r="P241" i="1"/>
  <c r="AF241" i="1" s="1"/>
  <c r="L283" i="1"/>
  <c r="I340" i="1"/>
  <c r="I279" i="1" s="1"/>
  <c r="J328" i="1"/>
  <c r="P328" i="1" s="1"/>
  <c r="N357" i="1"/>
  <c r="N278" i="1"/>
  <c r="N283" i="1" s="1"/>
  <c r="Q283" i="1"/>
  <c r="J332" i="1"/>
  <c r="P332" i="1" s="1"/>
  <c r="AF332" i="1" s="1"/>
  <c r="R283" i="1"/>
  <c r="V283" i="1"/>
  <c r="Z283" i="1"/>
  <c r="AD283" i="1"/>
  <c r="M283" i="1"/>
  <c r="AC283" i="1"/>
  <c r="AE340" i="1"/>
  <c r="AE279" i="1" s="1"/>
  <c r="AE283" i="1" s="1"/>
  <c r="P335" i="1"/>
  <c r="AF335" i="1" s="1"/>
  <c r="J343" i="1"/>
  <c r="J347" i="1" s="1"/>
  <c r="J280" i="1" s="1"/>
  <c r="P344" i="1"/>
  <c r="AF344" i="1" s="1"/>
  <c r="I347" i="1"/>
  <c r="I280" i="1" s="1"/>
  <c r="Y283" i="1"/>
  <c r="J314" i="1"/>
  <c r="P314" i="1" s="1"/>
  <c r="AF314" i="1" s="1"/>
  <c r="J329" i="1"/>
  <c r="P329" i="1" s="1"/>
  <c r="AF329" i="1" s="1"/>
  <c r="J334" i="1"/>
  <c r="P334" i="1" s="1"/>
  <c r="AF334" i="1" s="1"/>
  <c r="G340" i="1"/>
  <c r="G279" i="1" s="1"/>
  <c r="I351" i="1"/>
  <c r="G347" i="1"/>
  <c r="G280" i="1" s="1"/>
  <c r="K105" i="1" l="1"/>
  <c r="K268" i="1" s="1"/>
  <c r="AF20" i="1"/>
  <c r="AF9" i="1"/>
  <c r="AE357" i="1"/>
  <c r="P242" i="1"/>
  <c r="AF242" i="1" s="1"/>
  <c r="P232" i="1"/>
  <c r="AF232" i="1" s="1"/>
  <c r="P235" i="1"/>
  <c r="AF235" i="1" s="1"/>
  <c r="P239" i="1"/>
  <c r="AF239" i="1" s="1"/>
  <c r="P208" i="1"/>
  <c r="AF208" i="1" s="1"/>
  <c r="K135" i="1"/>
  <c r="K269" i="1" s="1"/>
  <c r="I271" i="1"/>
  <c r="P33" i="1"/>
  <c r="AF33" i="1" s="1"/>
  <c r="K83" i="1"/>
  <c r="K267" i="1" s="1"/>
  <c r="AF39" i="1"/>
  <c r="AF32" i="1"/>
  <c r="AD60" i="1"/>
  <c r="AD266" i="1" s="1"/>
  <c r="P210" i="1"/>
  <c r="AF210" i="1" s="1"/>
  <c r="AF42" i="1"/>
  <c r="P124" i="1"/>
  <c r="P150" i="1"/>
  <c r="AF150" i="1" s="1"/>
  <c r="P243" i="1"/>
  <c r="AF243" i="1" s="1"/>
  <c r="P231" i="1"/>
  <c r="AF231" i="1" s="1"/>
  <c r="P223" i="1"/>
  <c r="AF223" i="1" s="1"/>
  <c r="J163" i="1"/>
  <c r="J270" i="1" s="1"/>
  <c r="P120" i="1"/>
  <c r="AF120" i="1" s="1"/>
  <c r="P198" i="1"/>
  <c r="AF198" i="1" s="1"/>
  <c r="P91" i="1"/>
  <c r="AF91" i="1" s="1"/>
  <c r="P46" i="1"/>
  <c r="AF46" i="1" s="1"/>
  <c r="AF23" i="1"/>
  <c r="P35" i="1"/>
  <c r="AF35" i="1" s="1"/>
  <c r="P69" i="1"/>
  <c r="AF69" i="1" s="1"/>
  <c r="AE60" i="1"/>
  <c r="AE266" i="1" s="1"/>
  <c r="N289" i="1"/>
  <c r="P340" i="1"/>
  <c r="P279" i="1" s="1"/>
  <c r="AF328" i="1"/>
  <c r="AF340" i="1" s="1"/>
  <c r="AF279" i="1" s="1"/>
  <c r="J340" i="1"/>
  <c r="J279" i="1" s="1"/>
  <c r="G357" i="1"/>
  <c r="G278" i="1"/>
  <c r="AD135" i="1"/>
  <c r="AD269" i="1" s="1"/>
  <c r="AE124" i="1"/>
  <c r="AF93" i="1"/>
  <c r="K163" i="1"/>
  <c r="K270" i="1" s="1"/>
  <c r="P142" i="1"/>
  <c r="J83" i="1"/>
  <c r="J267" i="1" s="1"/>
  <c r="N284" i="1"/>
  <c r="AF71" i="1"/>
  <c r="J60" i="1"/>
  <c r="J266" i="1" s="1"/>
  <c r="P343" i="1"/>
  <c r="I318" i="1"/>
  <c r="J313" i="1"/>
  <c r="J318" i="1" s="1"/>
  <c r="AF193" i="1"/>
  <c r="P227" i="1"/>
  <c r="AF227" i="1" s="1"/>
  <c r="AF146" i="1"/>
  <c r="P90" i="1"/>
  <c r="J105" i="1"/>
  <c r="J268" i="1" s="1"/>
  <c r="AF67" i="1"/>
  <c r="P83" i="1"/>
  <c r="P267" i="1" s="1"/>
  <c r="J290" i="1" s="1"/>
  <c r="P145" i="1"/>
  <c r="AF145" i="1" s="1"/>
  <c r="AF37" i="1"/>
  <c r="Q60" i="1"/>
  <c r="Q266" i="1" s="1"/>
  <c r="K194" i="1"/>
  <c r="K251" i="1" s="1"/>
  <c r="K274" i="1" s="1"/>
  <c r="K276" i="1" s="1"/>
  <c r="J194" i="1"/>
  <c r="P194" i="1" s="1"/>
  <c r="AD163" i="1"/>
  <c r="AD270" i="1" s="1"/>
  <c r="J135" i="1"/>
  <c r="J269" i="1" s="1"/>
  <c r="P112" i="1"/>
  <c r="AF70" i="1"/>
  <c r="P189" i="1"/>
  <c r="P273" i="1" s="1"/>
  <c r="AF170" i="1"/>
  <c r="AF189" i="1" s="1"/>
  <c r="AF273" i="1" s="1"/>
  <c r="AF124" i="1"/>
  <c r="P152" i="1"/>
  <c r="AF152" i="1" s="1"/>
  <c r="AE105" i="1"/>
  <c r="AE268" i="1" s="1"/>
  <c r="N291" i="1" s="1"/>
  <c r="AD284" i="1"/>
  <c r="AD271" i="1"/>
  <c r="P351" i="1"/>
  <c r="I355" i="1"/>
  <c r="I282" i="1" s="1"/>
  <c r="AE112" i="1"/>
  <c r="AE135" i="1" s="1"/>
  <c r="AE269" i="1" s="1"/>
  <c r="N292" i="1" s="1"/>
  <c r="Q135" i="1"/>
  <c r="Q269" i="1" s="1"/>
  <c r="I276" i="1"/>
  <c r="Q163" i="1"/>
  <c r="Q270" i="1" s="1"/>
  <c r="AE142" i="1"/>
  <c r="AE163" i="1" s="1"/>
  <c r="AE270" i="1" s="1"/>
  <c r="N293" i="1" s="1"/>
  <c r="AE68" i="1"/>
  <c r="AE83" i="1" s="1"/>
  <c r="AE267" i="1" s="1"/>
  <c r="N290" i="1" s="1"/>
  <c r="Q83" i="1"/>
  <c r="Q267" i="1" s="1"/>
  <c r="AF6" i="1"/>
  <c r="Q105" i="1"/>
  <c r="Q268" i="1" s="1"/>
  <c r="K60" i="1"/>
  <c r="K266" i="1" s="1"/>
  <c r="AF16" i="1"/>
  <c r="P60" i="1" l="1"/>
  <c r="P266" i="1" s="1"/>
  <c r="AF194" i="1"/>
  <c r="AF251" i="1" s="1"/>
  <c r="AF274" i="1" s="1"/>
  <c r="AF276" i="1" s="1"/>
  <c r="P251" i="1"/>
  <c r="P274" i="1" s="1"/>
  <c r="K284" i="1"/>
  <c r="K271" i="1"/>
  <c r="P355" i="1"/>
  <c r="P282" i="1" s="1"/>
  <c r="AF351" i="1"/>
  <c r="AF355" i="1" s="1"/>
  <c r="AF282" i="1" s="1"/>
  <c r="Q284" i="1"/>
  <c r="Q271" i="1"/>
  <c r="J251" i="1"/>
  <c r="J274" i="1" s="1"/>
  <c r="J276" i="1" s="1"/>
  <c r="P347" i="1"/>
  <c r="P280" i="1" s="1"/>
  <c r="AF343" i="1"/>
  <c r="AF347" i="1" s="1"/>
  <c r="AF280" i="1" s="1"/>
  <c r="AE271" i="1"/>
  <c r="P135" i="1"/>
  <c r="P269" i="1" s="1"/>
  <c r="J292" i="1" s="1"/>
  <c r="R292" i="1" s="1"/>
  <c r="AF112" i="1"/>
  <c r="AF135" i="1" s="1"/>
  <c r="AF269" i="1" s="1"/>
  <c r="J357" i="1"/>
  <c r="J278" i="1"/>
  <c r="J283" i="1" s="1"/>
  <c r="J284" i="1"/>
  <c r="J271" i="1"/>
  <c r="P163" i="1"/>
  <c r="P270" i="1" s="1"/>
  <c r="J293" i="1" s="1"/>
  <c r="R293" i="1" s="1"/>
  <c r="AF142" i="1"/>
  <c r="AF163" i="1" s="1"/>
  <c r="AF270" i="1" s="1"/>
  <c r="AE284" i="1"/>
  <c r="AF60" i="1"/>
  <c r="AF266" i="1" s="1"/>
  <c r="AF90" i="1"/>
  <c r="AF105" i="1" s="1"/>
  <c r="AF268" i="1" s="1"/>
  <c r="P105" i="1"/>
  <c r="P268" i="1" s="1"/>
  <c r="J291" i="1" s="1"/>
  <c r="R291" i="1" s="1"/>
  <c r="P313" i="1"/>
  <c r="G283" i="1"/>
  <c r="G284" i="1"/>
  <c r="N295" i="1"/>
  <c r="J289" i="1"/>
  <c r="P276" i="1"/>
  <c r="R290" i="1"/>
  <c r="I278" i="1"/>
  <c r="I357" i="1"/>
  <c r="AF68" i="1"/>
  <c r="AF83" i="1" s="1"/>
  <c r="AF267" i="1" s="1"/>
  <c r="J295" i="1" l="1"/>
  <c r="R289" i="1"/>
  <c r="R295" i="1" s="1"/>
  <c r="P318" i="1"/>
  <c r="AF313" i="1"/>
  <c r="AF318" i="1" s="1"/>
  <c r="AF271" i="1"/>
  <c r="I283" i="1"/>
  <c r="I284" i="1"/>
  <c r="P271" i="1"/>
  <c r="P357" i="1" l="1"/>
  <c r="P278" i="1"/>
  <c r="AF357" i="1"/>
  <c r="AF278" i="1"/>
  <c r="AF283" i="1" l="1"/>
  <c r="AF284" i="1"/>
  <c r="P283" i="1"/>
  <c r="P284" i="1"/>
</calcChain>
</file>

<file path=xl/comments1.xml><?xml version="1.0" encoding="utf-8"?>
<comments xmlns="http://schemas.openxmlformats.org/spreadsheetml/2006/main">
  <authors>
    <author>Ayana</author>
  </authors>
  <commentList>
    <comment ref="AG193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94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95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96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97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98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199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00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01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02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03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05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06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07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11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12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13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14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15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16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17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18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19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21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22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24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25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26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27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28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30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31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32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33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34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35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36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37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39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40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41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242" authorId="0" shapeId="0">
      <text>
        <r>
          <rPr>
            <b/>
            <sz val="9"/>
            <color indexed="81"/>
            <rFont val="Tahoma"/>
            <family val="2"/>
          </rPr>
          <t>Ayana: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<sst xmlns="http://schemas.openxmlformats.org/spreadsheetml/2006/main" count="595" uniqueCount="309">
  <si>
    <t>Bhagini Nivedita College</t>
  </si>
  <si>
    <t>(University of Delhi)</t>
  </si>
  <si>
    <t>Kair, Near Najafgarh, New Delhi - 110043</t>
  </si>
  <si>
    <t>Teaching Staff Salary for the period of February 2024</t>
  </si>
  <si>
    <t>S. No</t>
  </si>
  <si>
    <t>Name</t>
  </si>
  <si>
    <t>Basic Pay</t>
  </si>
  <si>
    <t>A.G.P</t>
  </si>
  <si>
    <t>Total</t>
  </si>
  <si>
    <t>D.A</t>
  </si>
  <si>
    <t>H.R.A</t>
  </si>
  <si>
    <t>T.A</t>
  </si>
  <si>
    <t>O.A</t>
  </si>
  <si>
    <t>D.A Arrear</t>
  </si>
  <si>
    <t>T.A Arrear</t>
  </si>
  <si>
    <t>Gross Total</t>
  </si>
  <si>
    <t>P.F (Com.)</t>
  </si>
  <si>
    <t>P.F. (Opt.)</t>
  </si>
  <si>
    <t>P.F (Loan)</t>
  </si>
  <si>
    <t>Income Tax</t>
  </si>
  <si>
    <t>T.S.A</t>
  </si>
  <si>
    <t>WUS</t>
  </si>
  <si>
    <t>T.S.W.F</t>
  </si>
  <si>
    <t>G.I.S</t>
  </si>
  <si>
    <t>Recovery   ELFA</t>
  </si>
  <si>
    <t>Recovery(TA)</t>
  </si>
  <si>
    <t>NPS</t>
  </si>
  <si>
    <t>Net Deduction</t>
  </si>
  <si>
    <t>Net Paybel</t>
  </si>
  <si>
    <t>Remarks</t>
  </si>
  <si>
    <t xml:space="preserve"> </t>
  </si>
  <si>
    <t>Ms. Purabi Saikia</t>
  </si>
  <si>
    <t>Teaching</t>
  </si>
  <si>
    <t>Ms. Geeta Kaushik</t>
  </si>
  <si>
    <t>Ms. Suman Singh</t>
  </si>
  <si>
    <t>Retire on 31.07.2022</t>
  </si>
  <si>
    <t>Ms. Anjna Gupta</t>
  </si>
  <si>
    <t>Ms. Raj Bhardwaj</t>
  </si>
  <si>
    <t>Ms. Hemvati Sharma</t>
  </si>
  <si>
    <t>Retire on 30.04.2022</t>
  </si>
  <si>
    <t>Ms. Mamta Singla</t>
  </si>
  <si>
    <t>Ms. Rani S. Mishra</t>
  </si>
  <si>
    <t>Retire on 30.11.2022</t>
  </si>
  <si>
    <t>Ms. Poonam Rathi</t>
  </si>
  <si>
    <t>Ms. Rita Namdev</t>
  </si>
  <si>
    <t>Ms. Rashmi Sharma</t>
  </si>
  <si>
    <t>Ms. Poonam Sahore</t>
  </si>
  <si>
    <t>Ms. Amrita Mehta</t>
  </si>
  <si>
    <t>Bursar allowance wef 01.10.2021</t>
  </si>
  <si>
    <t>Ms. Ansul Rao</t>
  </si>
  <si>
    <t>CCL (20.1.24 to 31.3.24 (41/72 Days))</t>
  </si>
  <si>
    <t>Ms. Meenu Abhi</t>
  </si>
  <si>
    <t>VRS w.e.f. 5.1.23 and GPF stop &amp; reitre on 4.4.23</t>
  </si>
  <si>
    <t>Ms. Vandana Gupta</t>
  </si>
  <si>
    <t>CCL (5.2.24 to 20.2.24 (16/16 Days))</t>
  </si>
  <si>
    <t>Ms. Nalini Mathur</t>
  </si>
  <si>
    <t>Mr. Rajesh Kumar</t>
  </si>
  <si>
    <t xml:space="preserve">Arrear Dues </t>
  </si>
  <si>
    <t>Ms. Uma Nijhawan</t>
  </si>
  <si>
    <t>Retire on 31.01.2024</t>
  </si>
  <si>
    <t>Ms. Swati Yadav</t>
  </si>
  <si>
    <t>Ms. Nirmala Rana</t>
  </si>
  <si>
    <t>Arrear Dues and next increment Jan 24</t>
  </si>
  <si>
    <t>Ms. Poonam Dagar</t>
  </si>
  <si>
    <t>CCL (5.2.24 to 15.3.24 (25/40 Days))</t>
  </si>
  <si>
    <t>Ms. Aloka Dutta</t>
  </si>
  <si>
    <t>Arrear Dues</t>
  </si>
  <si>
    <t>Ms. Madhu Bala</t>
  </si>
  <si>
    <t>Ms. Rachna Mahalwala</t>
  </si>
  <si>
    <t>CCL (30.1.24 to 15.4.24 (31/76 Days))</t>
  </si>
  <si>
    <t>Ms. Pushpa Yadav</t>
  </si>
  <si>
    <t>Mr. Vikas Chaudhary</t>
  </si>
  <si>
    <t>Mr. Nagendra</t>
  </si>
  <si>
    <t>Ms. Charru Sharma</t>
  </si>
  <si>
    <t xml:space="preserve">BP 177400 upto 05.04.21 and BP 166400/- w.e.f. 06.04.21 and TA start </t>
  </si>
  <si>
    <t>Ms. Anupama Aggarwal</t>
  </si>
  <si>
    <t>Ms. Punita Sethi</t>
  </si>
  <si>
    <t>Ms. Parminder Sehgal</t>
  </si>
  <si>
    <t>Ms. Rachna Mohan</t>
  </si>
  <si>
    <t>Ms. Rita Dhankar</t>
  </si>
  <si>
    <t>Retire on 30.06.2023</t>
  </si>
  <si>
    <t>Ms. Vandana Sharma</t>
  </si>
  <si>
    <t>Ms. Sushma Rana</t>
  </si>
  <si>
    <t>Ms. Sushma R. Khurana</t>
  </si>
  <si>
    <t>Ms. Mamta Sehrawat</t>
  </si>
  <si>
    <t>Ms. Poonam Mothsra</t>
  </si>
  <si>
    <t>CCL (27.2.24 to 13.3.24 (3/16 Days))</t>
  </si>
  <si>
    <t>Ms. Santosh Kaushik</t>
  </si>
  <si>
    <t>Ms. Manisha Bhutani</t>
  </si>
  <si>
    <t>Administrative Staff Salary for the period of February 2024</t>
  </si>
  <si>
    <t>L.I.C</t>
  </si>
  <si>
    <t>N.T.S.W.F</t>
  </si>
  <si>
    <t>F.A</t>
  </si>
  <si>
    <t>DUKU</t>
  </si>
  <si>
    <t>SC/ST</t>
  </si>
  <si>
    <t xml:space="preserve">Mr. Alok </t>
  </si>
  <si>
    <t>Mrs. Pushpa Yadav</t>
  </si>
  <si>
    <t>Mr. Anoop Awasthi</t>
  </si>
  <si>
    <t>80% release m/o Feb. 2020 as per 7th CPC (Salary released 100% after order by G.B., joined 12.10.2021) &amp; Officiating Allowance - 76330 w.e.f. 1.11.21 to 31.3.23&amp; Partial payment rs. 500000/- release next BP 62200/- &amp; Check IT</t>
  </si>
  <si>
    <t>Mr. Harpal Singh</t>
  </si>
  <si>
    <t>Mr. Joginder Singh</t>
  </si>
  <si>
    <t>Add. IT tax w.e.f. Nov. 23 to Feb. 24 - 10000/-</t>
  </si>
  <si>
    <t>Mr. Sanjay Kumar 1st</t>
  </si>
  <si>
    <t>Mr. Rajesh</t>
  </si>
  <si>
    <t>Mr. Jeetendra Kaushik</t>
  </si>
  <si>
    <t>MR. Pardeep</t>
  </si>
  <si>
    <t>Ms. Nirmala Yadav</t>
  </si>
  <si>
    <t>Salary up to 21-1-2019 (DEP- UIDAI wef 22-01-2019 &amp;NPS Nil wef April 2019 to 21 Jan 2026</t>
  </si>
  <si>
    <t>Mr. Attar Singh Yadav</t>
  </si>
  <si>
    <t>Library Staff Salary for the period of February 2024</t>
  </si>
  <si>
    <t>P.F(Loan)</t>
  </si>
  <si>
    <t>SC/ST/LIB</t>
  </si>
  <si>
    <t>Recovery</t>
  </si>
  <si>
    <t>Ms. Kunti Devi Sharma</t>
  </si>
  <si>
    <t xml:space="preserve">Resigned / releif w.e.f. 16.11.23 (A/N) </t>
  </si>
  <si>
    <t>Ms. Krishna Devi</t>
  </si>
  <si>
    <t>G.P.F. Loan 28000  (24/35) &amp; 20000 (0/1) &amp; Next Increment Jan 24</t>
  </si>
  <si>
    <t>Ms. Usha Rani</t>
  </si>
  <si>
    <t xml:space="preserve">G.P.F. Loan 42000 (31/35) &amp; 30000 (0/1) &amp; GPF com. Stop w.e.f. 1.3.23 </t>
  </si>
  <si>
    <t>Ms. Raj Bala II</t>
  </si>
  <si>
    <t>Mr. Sandeep Hooda</t>
  </si>
  <si>
    <t>Class iv Staff Salary for the period of February 2024</t>
  </si>
  <si>
    <t>S.A</t>
  </si>
  <si>
    <t>Mr. Praveer Singh</t>
  </si>
  <si>
    <t>GPF Stop w.e.f. March 24 to May 2024</t>
  </si>
  <si>
    <t>Mr. Sudhir Kumar</t>
  </si>
  <si>
    <t>G.P.F. Loan 15000 (1/1) &amp; 11000 (23/35)</t>
  </si>
  <si>
    <t>MR. Jagmal Singh</t>
  </si>
  <si>
    <t>Mr. Shyam Lal</t>
  </si>
  <si>
    <t>Mr. Prem Kumar</t>
  </si>
  <si>
    <t>Ms. Prakashi</t>
  </si>
  <si>
    <t>Retire on 28.02.2022</t>
  </si>
  <si>
    <t>Mr. Narender</t>
  </si>
  <si>
    <t>Mr. Shobha Ram Meena</t>
  </si>
  <si>
    <t xml:space="preserve">G.P.F. Loan 8500 (19/35) &amp; 2500 (1/1) </t>
  </si>
  <si>
    <t>Mr. Dharam Singh</t>
  </si>
  <si>
    <t>Mr Sanjay Kumar II</t>
  </si>
  <si>
    <t>Ms Krishna Devi</t>
  </si>
  <si>
    <t xml:space="preserve">FA 7/10 ? &amp; (47-27)20 days recovery due &amp; salary stopped w.e.f 27/4/15           </t>
  </si>
  <si>
    <t>Mr. Ravi Kant</t>
  </si>
  <si>
    <t>Ded. Against loan 10000 w.e.f. Dec. 23 to Mar. 24 (27/28)</t>
  </si>
  <si>
    <t>Mr. Sanjay S/K</t>
  </si>
  <si>
    <t>(Next Increment Jan. 24)</t>
  </si>
  <si>
    <t>Laboratory Staff Salary for the period of February 2024</t>
  </si>
  <si>
    <t>NTSA</t>
  </si>
  <si>
    <t>Lab staff Ass.</t>
  </si>
  <si>
    <t>OBC</t>
  </si>
  <si>
    <t>Mr. Pawan Kumar</t>
  </si>
  <si>
    <t>Ms. Raj Bala I</t>
  </si>
  <si>
    <t>Retire on 30.06.2022</t>
  </si>
  <si>
    <t>MS. Sumitra</t>
  </si>
  <si>
    <t>Mr. Parmesh</t>
  </si>
  <si>
    <t>Mr. Surinder Singh Malik</t>
  </si>
  <si>
    <t>GPF Loan 10000/- (0/1) &amp; 34000/- (6/35)</t>
  </si>
  <si>
    <t>Mr. Ravi Kumar</t>
  </si>
  <si>
    <t>Mr. Babu Ram</t>
  </si>
  <si>
    <t>Ms. Nidhi</t>
  </si>
  <si>
    <t>EOL 16.5.17 to 15.05.18 (365/365) wef 16.05.18 to  13.08.19 &amp; Resigsnation. 14.08.19</t>
  </si>
  <si>
    <t>Ms. Lata</t>
  </si>
  <si>
    <t>Mr. Labh Singh</t>
  </si>
  <si>
    <t>Mr. Sachin Yadav</t>
  </si>
  <si>
    <t>Pension Staff Salary for the period of February 2024</t>
  </si>
  <si>
    <t xml:space="preserve">Pension Fixed </t>
  </si>
  <si>
    <t>Pension Arrear</t>
  </si>
  <si>
    <t>Department</t>
  </si>
  <si>
    <t>Ms. Sarla Chahal</t>
  </si>
  <si>
    <t>Ms. Suresh Rani</t>
  </si>
  <si>
    <t>Ms. Lilly Kutty Thambi</t>
  </si>
  <si>
    <t>Mr. Ramesh</t>
  </si>
  <si>
    <t>Ms. Shashi Gulia</t>
  </si>
  <si>
    <t>Library</t>
  </si>
  <si>
    <t>Mr. Kishan Pal</t>
  </si>
  <si>
    <t>Dr. Rashmi Sharma</t>
  </si>
  <si>
    <t>Mrs. Prakashi</t>
  </si>
  <si>
    <t>Dr. Hemvati Sharma</t>
  </si>
  <si>
    <t xml:space="preserve">96900/- instead of 58140/- w.e.f. 27.04.2023 &amp; Arrear release 58695/- </t>
  </si>
  <si>
    <t>Sh. Prem Kumar</t>
  </si>
  <si>
    <t>18050/- instead of 10830/-</t>
  </si>
  <si>
    <t>Mrs. Raj Bala I</t>
  </si>
  <si>
    <t>Laboratory</t>
  </si>
  <si>
    <t>Late Raj Bala II</t>
  </si>
  <si>
    <t>Dr. Suman Singh</t>
  </si>
  <si>
    <t>Given full pension in due of commutation pension 102800/- instead of 61680/-</t>
  </si>
  <si>
    <t>Mrs. Sumitra</t>
  </si>
  <si>
    <t>20800/- instead of 12480/-</t>
  </si>
  <si>
    <t>Dr. Rani S. Mishra</t>
  </si>
  <si>
    <t>Given full pension in due of commutation pension 80800/- instead of 48480/-</t>
  </si>
  <si>
    <t>Dr. Purabi Saikia</t>
  </si>
  <si>
    <t>Dr. Meenu Abhi</t>
  </si>
  <si>
    <t>Given full pension in due of commutation pension 83200/- instead of 49920/-</t>
  </si>
  <si>
    <t>Dr. Uma Nijhawan</t>
  </si>
  <si>
    <t>Given full pension in due of commutation pension 105400/- instead of 63240/-</t>
  </si>
  <si>
    <t>Dr. Rita Dhankar</t>
  </si>
  <si>
    <t>Given full pension in due of commutation pension 88700/- instead of 53220/-</t>
  </si>
  <si>
    <t>Bhagini Nivedita College Kair ((University of Delhi)), Near Najafgarh, New Delhi - 110043</t>
  </si>
  <si>
    <t>Teaching Staff Salary( AD-HOC) for the period of February 2024</t>
  </si>
  <si>
    <t>Total Day</t>
  </si>
  <si>
    <t>Present Day</t>
  </si>
  <si>
    <t>OA</t>
  </si>
  <si>
    <t>REcovery</t>
  </si>
  <si>
    <t>Ms. Anuradha Yadav</t>
  </si>
  <si>
    <t>20.03.20 &amp; 23.03.20 to 12.06.20 &amp; 10.08.2020 to 09.12.2020 &amp; 11.12.20 to 10.04.21 &amp; 13.04.21 to 12.08.2021, 14.08.2021 to 13.12.2021 &amp; 15.12.2021 to 13.04.22 &amp; 18.04.22 to 16.08.22 &amp; 18.08.2022 to 15.12.2022 &amp; 17.12.2022 to 15.04.2023 &amp; 18.4.2023 TO 15.08.2023 &amp; 16.08.2023 to 13.12.2023 &amp; 15.12.2023 to 12.04.2024</t>
  </si>
  <si>
    <t>Ms. Nikita Yadav</t>
  </si>
  <si>
    <t>Ms. Shweta Yadav</t>
  </si>
  <si>
    <t>20.03.20 &amp; 23.03.20 to 12.06.20 &amp; 10.08.2020 to 09.12.2020 &amp; 11.12.20 to 10.04.21 &amp; 13.04.21 to 12.08.2021, 14.08.2021 to 13.12.2021 &amp; 15.12.2021 to 13.04.22 &amp; 18.04.22 to 16.08.22 &amp; 18.08.2022 to 15.12.2022 &amp; 17.12.2022 to 15.04.2023 &amp; 18.4.2023 TO 15.08.2023 &amp; 16.08.2023 to 13.12.2023 &amp; 15.12.2023 to 12.04.2024 &amp; ML (14.2.24 to 12.4.24 (16/59) Days))</t>
  </si>
  <si>
    <t>Ms. Seema Gupta</t>
  </si>
  <si>
    <t>Mr. Mohit Kumar</t>
  </si>
  <si>
    <t>Ms. Shiksha Rani</t>
  </si>
  <si>
    <t xml:space="preserve">Ms. Chitra Vaid </t>
  </si>
  <si>
    <t>20.03.20 &amp; 23.03.20 to 12.06.20 &amp; 10.08.2020 to 09.12.2020 &amp; 11.12.20 to 10.04.21 &amp; 13.04.21 to 12.08.2021, 14.08.2021 to 13.12.2021 &amp; 15.12.2021 to 13.04.22 &amp; 18.04.22 to 16.08.22 &amp; 18.08.2022 to 15.12.2022 &amp; 17.12.2022 to 15.04.2023 &amp; 18.4.2023 TO 15.08.2023 &amp; 16.08.2023 to 10.09.2023 (Resigned from 11.9.23)</t>
  </si>
  <si>
    <t>Mr. Ram Gopal Singh</t>
  </si>
  <si>
    <t>Ms. Poonam Kumari</t>
  </si>
  <si>
    <t>Ms. Surashree Sarma</t>
  </si>
  <si>
    <t>Ms. Anju Rani</t>
  </si>
  <si>
    <t>Ms. Snigdha</t>
  </si>
  <si>
    <t>Mr. Raj Kumar</t>
  </si>
  <si>
    <t>Ms. Shubhra Parmar</t>
  </si>
  <si>
    <t>Mr. ChhoteLal Pandey</t>
  </si>
  <si>
    <t>20.03.20 &amp; 23.03.20 to 12.06.20 &amp; 10.08.2020 to 09.12.2020 &amp; 11.12.20 to 10.04.21 &amp; 13.04.21 to 12.08.2021, 14.08.2021 to 13.12.2021 &amp; 15.12.2021 to 13.04.22 &amp; 18.04.22 to 16.08.22 &amp; 18.08.2022 to 15.12.2022 &amp; 17.12.2022 to 15.04.2023 &amp; 18.4.2023 TO 15.08.2023 &amp; 16.08.2023 to 13.12.2023 &amp; 15.12.2023 to 29.12.2024 (F/N) resigned</t>
  </si>
  <si>
    <t>Ms. Ritu Yadav</t>
  </si>
  <si>
    <t xml:space="preserve">Ms. Seema    </t>
  </si>
  <si>
    <t>Ms. Indu</t>
  </si>
  <si>
    <t>Mr. Amit Kumar</t>
  </si>
  <si>
    <t>Mr. Rajeev Kumar</t>
  </si>
  <si>
    <t>Ms. Bharti</t>
  </si>
  <si>
    <t>Ms. Mayuri Dihingia</t>
  </si>
  <si>
    <t>Mr. Amit Kumar(PwD)</t>
  </si>
  <si>
    <t>Mr. Rohit Rao</t>
  </si>
  <si>
    <t>Ms. Purnima Dhall</t>
  </si>
  <si>
    <t>20.03.20 &amp; 23.03.20 to 12.06.20 &amp; 10.08.2020 to 09.12.2020 &amp; 11.12.20 to 10.04.21 &amp; 13.04.21 to 12.08.2021, 14.08.2021 to 13.12.2021 &amp; 15.12.2021 to 13.04.22 &amp; 18.04.22 to 16.08.22 &amp; 18.08.2022 to 15.12.2022 (Maternity leave w.e.f. 03.11.22 to 13.12.22 (28/41) &amp; 17.12.2022 to 15.04.2023 &amp; 18.04.2023 TO 15.08.2023 &amp; 16.08.2023 to 13.12.2023 &amp; 15.12.2023 to 12.04.2024</t>
  </si>
  <si>
    <t>Ms. Anu Sharma</t>
  </si>
  <si>
    <t>Ms.  Ruchi Gupta</t>
  </si>
  <si>
    <t>Mr. Sumit Kumar Singh</t>
  </si>
  <si>
    <t>Ms. Saheen</t>
  </si>
  <si>
    <t>Ms. Neha Kardam</t>
  </si>
  <si>
    <t xml:space="preserve">Ms. Priyanka </t>
  </si>
  <si>
    <t>Ms. Priyanka Malik</t>
  </si>
  <si>
    <t>Mr. Vishal Chaudhary</t>
  </si>
  <si>
    <t>Mr. Parvendra Kumar</t>
  </si>
  <si>
    <t>20.03.20 &amp; 23.03.20 to 12.06.20 &amp; 10.08.2020 to 09.12.2020 &amp; 11.12.20 to 10.04.21 &amp; 13.04.21 to 12.08.2021, 14.08.2021 to 13.12.2021 &amp; 15.12.2021 to 13.04.22 &amp; 18.04.22 to 04.05.22 (Resigned)</t>
  </si>
  <si>
    <t>Mr. Yogesh Kumar</t>
  </si>
  <si>
    <t>20.03.20 &amp; 23.03.20 to 12.06.20 &amp; 10.08.2020 to 09.12.2020 &amp; 11.12.20 to 10.04.21 &amp; 13.04.21 to 12.08.2021, 14.08.2021 to 13.12.2021 &amp; 15.12.2021 to 13.04.22 &amp; 18.04.22 to 16.08.22 &amp; 18.08.2022 to 15.12.2022 &amp; 17.12.2022 to 15.04.2023 &amp; 18.4.2023 TO 15.08.2023 &amp; 16.08.2023 to 13.12.2023 &amp; 15.12.2023 to 12.04.2024 (Resigned 12.02.2024 F/N)</t>
  </si>
  <si>
    <t>Ms. Reena</t>
  </si>
  <si>
    <t>20.03.20 &amp; 23.03.20 to 12.06.20 &amp; 10.08.2020 to 09.12.2020 &amp; 11.12.20 to 10.04.21 &amp; 13.04.21 to 12.08.2021, 14.08.2021 to 13.12.2021 &amp; 15.12.2021 to 13.04.22 &amp; 18.04.22 to 16.08.22 &amp; 18.08.2022 to 15.12.2022 &amp; 17.12.2022 to 15.04.2023 (Resigned from 3.4.23 A/N)</t>
  </si>
  <si>
    <t>Ms. Poonam Sharma</t>
  </si>
  <si>
    <t>Ms. Tanu Sharma</t>
  </si>
  <si>
    <t>Mr. Harshvardhan Singh Tomar</t>
  </si>
  <si>
    <t>Mr. Mohan Kumar</t>
  </si>
  <si>
    <t>Mr. Sant Prakash</t>
  </si>
  <si>
    <t>Ms. Tanvi Thapar</t>
  </si>
  <si>
    <t>20.03.20 &amp; 23.03.20 to 12.06.20 &amp; 10.08.2020 to 09.12.2020 &amp; 11.12.20 to 10.04.21 &amp; 13.04.21 to 12.08.2021, 14.08.2021 to 13.12.2021 &amp; 15.12.2021 to 13.04.22 &amp; 18.04.22 to 16.08.22 &amp; 18.08.2022 to 15.12.2022 &amp; 17.12.2022 to 15.04.2023 &amp; 18.4.2023 TO 28.07.2023 (M.L. 14.6.23 to 15.8.23 (63/63)), 16.08.2023 to 13.12.2023 &amp; 15.12.2023 to 12.04.2024</t>
  </si>
  <si>
    <t>Mr. Deo Kant Mishra</t>
  </si>
  <si>
    <t>Ms. Urvashi</t>
  </si>
  <si>
    <t>Mr. Ramesh Kumar</t>
  </si>
  <si>
    <t>20.03.20 &amp; 23.03.20 to 12.06.20 &amp; 10.08.2020 to 09.12.2020 &amp; 11.12.20 to 10.04.21 &amp; 13.04.21 to 12.08.2021, 14.08.2021 to 13.12.2021 &amp; 15.12.2021 to 13.04.22 &amp; 18.04.22 to 16.08.22 &amp; 18.08.2022 to 15.12.2022 &amp; 17.12.2022 to 15.04.2023 &amp; 18.4.2023 TO 15.08.2023 &amp; 16.08.2023 to 13.12.2023 &amp; 15.12.2023 to 12.04.2024 (Resigned 01.01.2024 A/N)</t>
  </si>
  <si>
    <t>Ms. Sanyogita Singh</t>
  </si>
  <si>
    <t>Ms. Aakansha Jain</t>
  </si>
  <si>
    <t xml:space="preserve">Dr. Suman Mohan </t>
  </si>
  <si>
    <t>Ms. Sheetal Yadav</t>
  </si>
  <si>
    <t>Ms. Radhana Raheja</t>
  </si>
  <si>
    <t>Ms. Harshita Gupta</t>
  </si>
  <si>
    <t>CCA</t>
  </si>
  <si>
    <t>HRA</t>
  </si>
  <si>
    <t>Ms. Kusum Ahalawat</t>
  </si>
  <si>
    <t>TSA / LIC</t>
  </si>
  <si>
    <t>fa</t>
  </si>
  <si>
    <t>DU</t>
  </si>
  <si>
    <t>SC /Lab    /Lib</t>
  </si>
  <si>
    <t>Administrative</t>
  </si>
  <si>
    <t>Class IV</t>
  </si>
  <si>
    <t>Pension</t>
  </si>
  <si>
    <t>Teaching (ADHOK)</t>
  </si>
  <si>
    <t>Contractual</t>
  </si>
  <si>
    <t>Daily wages</t>
  </si>
  <si>
    <t>Grand Total</t>
  </si>
  <si>
    <t>Deduction</t>
  </si>
  <si>
    <t>Net Payable</t>
  </si>
  <si>
    <t>.</t>
  </si>
  <si>
    <t>Teaching Staff Salary</t>
  </si>
  <si>
    <t>Administrative Staff Salary</t>
  </si>
  <si>
    <t>Library Staff Salary</t>
  </si>
  <si>
    <t>Class IV Staff Salary</t>
  </si>
  <si>
    <t>Laboratory Staff Salary</t>
  </si>
  <si>
    <t>Contractual Staff Salary for the period of February 2024</t>
  </si>
  <si>
    <t>day</t>
  </si>
  <si>
    <t>Leave</t>
  </si>
  <si>
    <t>Arrear</t>
  </si>
  <si>
    <t>Admin</t>
  </si>
  <si>
    <t>Mr.Jagmal Singh</t>
  </si>
  <si>
    <t>28.12.18 &amp;21.01.19 to20.07.19 &amp; 05.08.19 to 04.02.20 &amp; 11.02.20 to 10.08.20 &amp; 13.08.20 to 12.02.21 &amp; 16.02.21 to 15.08.21, 17.08.2021 to 16.02.2022 &amp; 18.02.22 to 17.08.2022 &amp; 22.08.2022 to 21.02.2023 (BP 18000 instead of 19900 w.e.f. 22.8.22) 23.02.2023 to 22.08.2023 &amp; 24.08.2023 to 23.02.2024 &amp; 27.02.2024 to 26.08.2024</t>
  </si>
  <si>
    <t>Mr. Yogesh</t>
  </si>
  <si>
    <t xml:space="preserve"> to 09.03.19 &amp; 27.03.19 to 26.09.19 &amp; 03.10.19 to 02.04.20 &amp; 07.04.20 to 06.10.20 &amp; 08.10.20 to 07.04.21 &amp; 09.04.21 to 08.10.21 &amp; 12.10.2021 to 11.04.2022 &amp; 13.04.22 to 12.10.2022 &amp;  14.10.22 to 13.04.23 &amp; 18.04.2023 to 17.10.2023 &amp; 19.10.2023 to 18.04.2024</t>
  </si>
  <si>
    <t xml:space="preserve">Ms. Pushpa Sharma </t>
  </si>
  <si>
    <t xml:space="preserve">Ms. Rajeshwari Devi </t>
  </si>
  <si>
    <t>Class IV/MTS</t>
  </si>
  <si>
    <t>Mr. Dheeraj</t>
  </si>
  <si>
    <t xml:space="preserve">Mr. Suresh Bahadur </t>
  </si>
  <si>
    <t xml:space="preserve">Mr. Deepak Dabas </t>
  </si>
  <si>
    <t xml:space="preserve">Mr. Amar Kumar </t>
  </si>
  <si>
    <t xml:space="preserve">Mr. Zubin Paul </t>
  </si>
  <si>
    <t xml:space="preserve">Ms. Anita </t>
  </si>
  <si>
    <t xml:space="preserve">Mr. Vijay </t>
  </si>
  <si>
    <t xml:space="preserve">Mr. H Y Abhishek </t>
  </si>
  <si>
    <t xml:space="preserve">Lab </t>
  </si>
  <si>
    <t xml:space="preserve">Mr. Anil kumar </t>
  </si>
  <si>
    <t xml:space="preserve">Mr. Sandeep Verma </t>
  </si>
  <si>
    <t>06.11.19 to 05.05 20   &amp; 8.05.20 to 7.11.20 &amp; 09.11.20 to 08.05.21 &amp; 11.05.21 to 10.11.21 &amp; 17.11.21 to 16.05.2022 &amp; 18.5.22 TO 17.11.22 &amp; 21.11.22 to 20.05.2023 &amp; 23.5.23 to 22.11.23 &amp; New BP Start Arrear Due w.e.f. 1.11.21 &amp; 24.11.2023 to 23.05.2024</t>
  </si>
  <si>
    <t>Ms. Santosh</t>
  </si>
  <si>
    <t>31-10-1-3=17days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</si>
</sst>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#,##0_ ;\-#,##0\ "/>
    <numFmt numFmtId="167" formatCode="_-* #,##0_-;\-* #,##0_-;_-* &quot;-&quot;??_-;_-@_-"/>
    <numFmt numFmtId="169" formatCode="[$-409]mmmm\-yy;@"/>
    <numFmt numFmtId="170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1" applyFont="1" applyBorder="1" applyAlignment="1">
      <alignment horizontal="left" vertical="center" wrapText="1"/>
    </xf>
    <xf numFmtId="164" fontId="4" fillId="0" borderId="1" xfId="1" applyFont="1" applyBorder="1" applyAlignment="1">
      <alignment horizontal="left" vertical="center"/>
    </xf>
    <xf numFmtId="164" fontId="5" fillId="0" borderId="1" xfId="1" applyFont="1" applyBorder="1" applyAlignment="1">
      <alignment horizontal="left" vertical="center" wrapText="1"/>
    </xf>
    <xf numFmtId="165" fontId="5" fillId="0" borderId="1" xfId="1" applyNumberFormat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 wrapText="1"/>
    </xf>
    <xf numFmtId="164" fontId="3" fillId="0" borderId="1" xfId="1" applyFont="1" applyBorder="1" applyAlignment="1">
      <alignment horizontal="left" vertical="center"/>
    </xf>
    <xf numFmtId="164" fontId="2" fillId="0" borderId="1" xfId="1" applyFont="1" applyBorder="1" applyAlignment="1">
      <alignment horizontal="left" vertical="center"/>
    </xf>
    <xf numFmtId="164" fontId="2" fillId="0" borderId="1" xfId="1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left" vertical="center" wrapText="1"/>
    </xf>
    <xf numFmtId="164" fontId="5" fillId="0" borderId="1" xfId="1" applyFont="1" applyBorder="1" applyAlignment="1">
      <alignment horizontal="left" vertical="center"/>
    </xf>
    <xf numFmtId="167" fontId="3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5" fontId="7" fillId="0" borderId="1" xfId="2" applyNumberFormat="1" applyFont="1" applyBorder="1" applyAlignment="1" applyProtection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165" fontId="3" fillId="0" borderId="1" xfId="1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1" xfId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64" fontId="4" fillId="0" borderId="1" xfId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4" fontId="8" fillId="0" borderId="1" xfId="1" applyFont="1" applyBorder="1" applyAlignment="1">
      <alignment horizontal="left" vertical="center"/>
    </xf>
    <xf numFmtId="165" fontId="7" fillId="0" borderId="1" xfId="1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4" fontId="2" fillId="0" borderId="1" xfId="1" applyFont="1" applyBorder="1" applyAlignment="1">
      <alignment horizontal="center" vertical="center" wrapText="1"/>
    </xf>
    <xf numFmtId="165" fontId="3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2" fillId="0" borderId="1" xfId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" fontId="3" fillId="0" borderId="1" xfId="0" applyNumberFormat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left" vertical="center"/>
    </xf>
    <xf numFmtId="167" fontId="3" fillId="0" borderId="1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vertical="center"/>
    </xf>
    <xf numFmtId="17" fontId="3" fillId="0" borderId="3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2" fillId="0" borderId="0" xfId="1" applyFont="1" applyBorder="1" applyAlignment="1">
      <alignment horizontal="left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3" xfId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164" fontId="3" fillId="0" borderId="7" xfId="1" applyFont="1" applyBorder="1" applyAlignment="1">
      <alignment horizontal="left" vertical="center"/>
    </xf>
    <xf numFmtId="167" fontId="2" fillId="0" borderId="0" xfId="0" applyNumberFormat="1" applyFont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164" fontId="2" fillId="0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0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170" fontId="3" fillId="0" borderId="0" xfId="0" applyNumberFormat="1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 wrapText="1"/>
    </xf>
    <xf numFmtId="3" fontId="5" fillId="0" borderId="1" xfId="1" applyNumberFormat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5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2" fillId="0" borderId="1" xfId="1" applyNumberFormat="1" applyFont="1" applyBorder="1" applyAlignment="1">
      <alignment horizontal="center" vertical="center" wrapText="1"/>
    </xf>
    <xf numFmtId="3" fontId="3" fillId="0" borderId="1" xfId="1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70" fontId="2" fillId="0" borderId="0" xfId="0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170" fontId="4" fillId="0" borderId="1" xfId="0" quotePrefix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0" fontId="2" fillId="0" borderId="1" xfId="0" quotePrefix="1" applyNumberFormat="1" applyFont="1" applyBorder="1" applyAlignment="1">
      <alignment horizontal="center" vertical="center"/>
    </xf>
    <xf numFmtId="170" fontId="3" fillId="0" borderId="1" xfId="0" quotePrefix="1" applyNumberFormat="1" applyFont="1" applyBorder="1" applyAlignment="1">
      <alignment horizontal="center" vertical="center"/>
    </xf>
    <xf numFmtId="170" fontId="3" fillId="0" borderId="0" xfId="0" quotePrefix="1" applyNumberFormat="1" applyFont="1" applyBorder="1" applyAlignment="1">
      <alignment horizontal="center" vertical="center"/>
    </xf>
    <xf numFmtId="170" fontId="2" fillId="0" borderId="0" xfId="0" quotePrefix="1" applyNumberFormat="1" applyFont="1" applyBorder="1" applyAlignment="1">
      <alignment horizontal="center" vertical="center"/>
    </xf>
    <xf numFmtId="164" fontId="8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164" fontId="4" fillId="0" borderId="1" xfId="1" applyFont="1" applyBorder="1" applyAlignment="1">
      <alignment horizontal="center" vertical="center" wrapText="1"/>
    </xf>
    <xf numFmtId="164" fontId="5" fillId="0" borderId="1" xfId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4" fontId="2" fillId="0" borderId="0" xfId="1" applyFon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164" fontId="3" fillId="0" borderId="8" xfId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164" fontId="3" fillId="0" borderId="7" xfId="1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2" fillId="0" borderId="0" xfId="1" applyFont="1" applyBorder="1" applyAlignment="1">
      <alignment horizontal="left" vertical="center"/>
    </xf>
    <xf numFmtId="169" fontId="3" fillId="0" borderId="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2" fillId="0" borderId="6" xfId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9">
    <pageSetUpPr fitToPage="1"/>
  </sheetPr>
  <dimension ref="A1:AG359"/>
  <sheetViews>
    <sheetView tabSelected="1" zoomScale="90" zoomScaleNormal="90" workbookViewId="0">
      <selection activeCell="AT9" sqref="AT9"/>
    </sheetView>
  </sheetViews>
  <sheetFormatPr defaultColWidth="3.54296875" defaultRowHeight="12" x14ac:dyDescent="0.3"/>
  <cols>
    <col min="1" max="1" width="3.26953125" style="50" bestFit="1" customWidth="1"/>
    <col min="2" max="2" width="4.36328125" style="50" bestFit="1" customWidth="1"/>
    <col min="3" max="3" width="19.1796875" style="50" bestFit="1" customWidth="1"/>
    <col min="4" max="4" width="9.26953125" style="50" bestFit="1" customWidth="1"/>
    <col min="5" max="5" width="4.81640625" style="50" bestFit="1" customWidth="1"/>
    <col min="6" max="6" width="8.453125" style="50" bestFit="1" customWidth="1"/>
    <col min="7" max="7" width="11.453125" style="50" bestFit="1" customWidth="1"/>
    <col min="8" max="8" width="4.453125" style="50" bestFit="1" customWidth="1"/>
    <col min="9" max="9" width="11.453125" style="50" bestFit="1" customWidth="1"/>
    <col min="10" max="11" width="10.6328125" style="50" bestFit="1" customWidth="1"/>
    <col min="12" max="12" width="9.36328125" style="50" bestFit="1" customWidth="1"/>
    <col min="13" max="13" width="7.7265625" style="50" bestFit="1" customWidth="1"/>
    <col min="14" max="14" width="7.90625" style="50" bestFit="1" customWidth="1"/>
    <col min="15" max="15" width="7.7265625" style="50" bestFit="1" customWidth="1"/>
    <col min="16" max="16" width="11.453125" style="50" bestFit="1" customWidth="1"/>
    <col min="17" max="19" width="9.36328125" style="50" bestFit="1" customWidth="1"/>
    <col min="20" max="20" width="10.6328125" style="50" bestFit="1" customWidth="1"/>
    <col min="21" max="21" width="8.54296875" style="50" bestFit="1" customWidth="1"/>
    <col min="22" max="22" width="7.7265625" style="50" bestFit="1" customWidth="1"/>
    <col min="23" max="23" width="4.08984375" style="50" customWidth="1"/>
    <col min="24" max="24" width="7.7265625" style="50" bestFit="1" customWidth="1"/>
    <col min="25" max="25" width="4.08984375" style="50" bestFit="1" customWidth="1"/>
    <col min="26" max="26" width="8.54296875" style="50" bestFit="1" customWidth="1"/>
    <col min="27" max="28" width="6.453125" style="50" bestFit="1" customWidth="1"/>
    <col min="29" max="29" width="8.54296875" style="50" bestFit="1" customWidth="1"/>
    <col min="30" max="30" width="9.36328125" style="50" bestFit="1" customWidth="1"/>
    <col min="31" max="31" width="10.7265625" style="50" bestFit="1" customWidth="1"/>
    <col min="32" max="32" width="11.453125" style="50" bestFit="1" customWidth="1"/>
    <col min="33" max="33" width="27.6328125" style="50" customWidth="1"/>
    <col min="34" max="16384" width="3.54296875" style="3"/>
  </cols>
  <sheetData>
    <row r="1" spans="1:33" x14ac:dyDescent="0.3">
      <c r="A1" s="1">
        <v>1</v>
      </c>
      <c r="B1" s="132" t="s">
        <v>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2"/>
    </row>
    <row r="2" spans="1:33" x14ac:dyDescent="0.3">
      <c r="A2" s="1">
        <f>A1+1</f>
        <v>2</v>
      </c>
      <c r="B2" s="132" t="s">
        <v>1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2"/>
    </row>
    <row r="3" spans="1:33" x14ac:dyDescent="0.3">
      <c r="A3" s="1">
        <f t="shared" ref="A3:A66" si="0">A2+1</f>
        <v>3</v>
      </c>
      <c r="B3" s="132" t="s">
        <v>2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2"/>
    </row>
    <row r="4" spans="1:33" x14ac:dyDescent="0.3">
      <c r="A4" s="1">
        <f t="shared" si="0"/>
        <v>4</v>
      </c>
      <c r="B4" s="132" t="s">
        <v>3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2"/>
    </row>
    <row r="5" spans="1:33" ht="24" x14ac:dyDescent="0.3">
      <c r="A5" s="1">
        <f t="shared" si="0"/>
        <v>5</v>
      </c>
      <c r="B5" s="4" t="s">
        <v>4</v>
      </c>
      <c r="C5" s="5" t="s">
        <v>5</v>
      </c>
      <c r="D5" s="4"/>
      <c r="E5" s="4"/>
      <c r="F5" s="4"/>
      <c r="G5" s="6" t="s">
        <v>6</v>
      </c>
      <c r="H5" s="6" t="s">
        <v>7</v>
      </c>
      <c r="I5" s="7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7" t="s">
        <v>15</v>
      </c>
      <c r="Q5" s="6" t="s">
        <v>16</v>
      </c>
      <c r="R5" s="6" t="s">
        <v>17</v>
      </c>
      <c r="S5" s="6" t="s">
        <v>18</v>
      </c>
      <c r="T5" s="6" t="s">
        <v>19</v>
      </c>
      <c r="U5" s="6" t="s">
        <v>20</v>
      </c>
      <c r="V5" s="6" t="s">
        <v>21</v>
      </c>
      <c r="W5" s="6"/>
      <c r="X5" s="6" t="s">
        <v>22</v>
      </c>
      <c r="Y5" s="6"/>
      <c r="Z5" s="6" t="s">
        <v>23</v>
      </c>
      <c r="AA5" s="4"/>
      <c r="AB5" s="4" t="s">
        <v>24</v>
      </c>
      <c r="AC5" s="4" t="s">
        <v>25</v>
      </c>
      <c r="AD5" s="4" t="s">
        <v>26</v>
      </c>
      <c r="AE5" s="5" t="s">
        <v>27</v>
      </c>
      <c r="AF5" s="7" t="s">
        <v>28</v>
      </c>
      <c r="AG5" s="7" t="s">
        <v>29</v>
      </c>
    </row>
    <row r="6" spans="1:33" x14ac:dyDescent="0.3">
      <c r="A6" s="1">
        <f t="shared" si="0"/>
        <v>6</v>
      </c>
      <c r="B6" s="8">
        <v>1</v>
      </c>
      <c r="C6" s="8" t="s">
        <v>31</v>
      </c>
      <c r="D6" s="9"/>
      <c r="E6" s="9"/>
      <c r="F6" s="9"/>
      <c r="G6" s="10">
        <v>0</v>
      </c>
      <c r="H6" s="9"/>
      <c r="I6" s="11">
        <f>G6+H6</f>
        <v>0</v>
      </c>
      <c r="J6" s="9">
        <v>0</v>
      </c>
      <c r="K6" s="9">
        <v>0</v>
      </c>
      <c r="L6" s="9">
        <v>0</v>
      </c>
      <c r="M6" s="9">
        <v>0</v>
      </c>
      <c r="N6" s="9"/>
      <c r="O6" s="9"/>
      <c r="P6" s="11">
        <f>SUM(I6:O6)</f>
        <v>0</v>
      </c>
      <c r="Q6" s="9">
        <v>0</v>
      </c>
      <c r="R6" s="9">
        <v>0</v>
      </c>
      <c r="S6" s="9">
        <v>0</v>
      </c>
      <c r="T6" s="10">
        <v>0</v>
      </c>
      <c r="U6" s="9">
        <v>0</v>
      </c>
      <c r="V6" s="9">
        <v>0</v>
      </c>
      <c r="W6" s="9"/>
      <c r="X6" s="9">
        <v>0</v>
      </c>
      <c r="Y6" s="9"/>
      <c r="Z6" s="9">
        <v>0</v>
      </c>
      <c r="AA6" s="9"/>
      <c r="AB6" s="9"/>
      <c r="AC6" s="9"/>
      <c r="AD6" s="9"/>
      <c r="AE6" s="11">
        <f t="shared" ref="AE6:AE8" si="1">SUM(Q6:AD6)</f>
        <v>0</v>
      </c>
      <c r="AF6" s="11">
        <f>P6-AE6</f>
        <v>0</v>
      </c>
      <c r="AG6" s="12"/>
    </row>
    <row r="7" spans="1:33" x14ac:dyDescent="0.3">
      <c r="A7" s="1">
        <f t="shared" si="0"/>
        <v>7</v>
      </c>
      <c r="B7" s="5"/>
      <c r="C7" s="4"/>
      <c r="D7" s="13"/>
      <c r="E7" s="13"/>
      <c r="F7" s="13"/>
      <c r="G7" s="14"/>
      <c r="H7" s="13"/>
      <c r="I7" s="13"/>
      <c r="J7" s="13"/>
      <c r="K7" s="14"/>
      <c r="L7" s="13"/>
      <c r="M7" s="13"/>
      <c r="N7" s="14"/>
      <c r="O7" s="15"/>
      <c r="P7" s="13"/>
      <c r="Q7" s="13"/>
      <c r="R7" s="13"/>
      <c r="S7" s="13"/>
      <c r="T7" s="15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>
        <f t="shared" si="1"/>
        <v>0</v>
      </c>
      <c r="AF7" s="13"/>
      <c r="AG7" s="7"/>
    </row>
    <row r="8" spans="1:33" x14ac:dyDescent="0.3">
      <c r="A8" s="1">
        <f t="shared" si="0"/>
        <v>8</v>
      </c>
      <c r="B8" s="4"/>
      <c r="C8" s="4"/>
      <c r="D8" s="16"/>
      <c r="E8" s="16"/>
      <c r="F8" s="16"/>
      <c r="G8" s="15"/>
      <c r="H8" s="16"/>
      <c r="I8" s="16"/>
      <c r="J8" s="16"/>
      <c r="K8" s="15"/>
      <c r="L8" s="16"/>
      <c r="M8" s="16"/>
      <c r="N8" s="15"/>
      <c r="O8" s="15"/>
      <c r="P8" s="16"/>
      <c r="Q8" s="16"/>
      <c r="R8" s="16"/>
      <c r="S8" s="16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3">
        <f t="shared" si="1"/>
        <v>0</v>
      </c>
      <c r="AF8" s="16"/>
      <c r="AG8" s="6"/>
    </row>
    <row r="9" spans="1:33" x14ac:dyDescent="0.3">
      <c r="A9" s="1">
        <f t="shared" si="0"/>
        <v>9</v>
      </c>
      <c r="B9" s="4">
        <v>2</v>
      </c>
      <c r="C9" s="4" t="s">
        <v>33</v>
      </c>
      <c r="D9" s="16"/>
      <c r="E9" s="16"/>
      <c r="F9" s="16"/>
      <c r="G9" s="14">
        <v>218200</v>
      </c>
      <c r="H9" s="16"/>
      <c r="I9" s="13">
        <f>G9+H9</f>
        <v>218200</v>
      </c>
      <c r="J9" s="16">
        <f>ROUND(I9*46%,0)</f>
        <v>100372</v>
      </c>
      <c r="K9" s="16">
        <f>ROUND(I9*27%,0)</f>
        <v>58914</v>
      </c>
      <c r="L9" s="16">
        <f>7200+ROUND(7200*46%,0)</f>
        <v>10512</v>
      </c>
      <c r="M9" s="16"/>
      <c r="N9" s="16"/>
      <c r="O9" s="16"/>
      <c r="P9" s="13">
        <f>SUM(I9:O9)</f>
        <v>387998</v>
      </c>
      <c r="Q9" s="16">
        <f>IF(MOD(I9*10%,10)=0,I9*10%,(I9*10%-MOD(I9*10%,10))+10)</f>
        <v>21820</v>
      </c>
      <c r="R9" s="16">
        <v>3000</v>
      </c>
      <c r="S9" s="16"/>
      <c r="T9" s="15">
        <v>98000</v>
      </c>
      <c r="U9" s="16">
        <v>200</v>
      </c>
      <c r="V9" s="16">
        <v>0</v>
      </c>
      <c r="W9" s="16"/>
      <c r="X9" s="16">
        <v>100</v>
      </c>
      <c r="Y9" s="16"/>
      <c r="Z9" s="16">
        <v>800</v>
      </c>
      <c r="AA9" s="16">
        <v>0</v>
      </c>
      <c r="AB9" s="16"/>
      <c r="AC9" s="16"/>
      <c r="AD9" s="16"/>
      <c r="AE9" s="13">
        <f>SUM(Q9:AD9)</f>
        <v>123920</v>
      </c>
      <c r="AF9" s="13">
        <f>P9-AE9</f>
        <v>264078</v>
      </c>
      <c r="AG9" s="17"/>
    </row>
    <row r="10" spans="1:33" x14ac:dyDescent="0.3">
      <c r="A10" s="1">
        <f t="shared" si="0"/>
        <v>10</v>
      </c>
      <c r="B10" s="8">
        <v>3</v>
      </c>
      <c r="C10" s="8" t="s">
        <v>34</v>
      </c>
      <c r="D10" s="9"/>
      <c r="E10" s="9"/>
      <c r="F10" s="9"/>
      <c r="G10" s="18">
        <v>0</v>
      </c>
      <c r="H10" s="9"/>
      <c r="I10" s="11">
        <f t="shared" ref="I10:I48" si="2">G10+H10</f>
        <v>0</v>
      </c>
      <c r="J10" s="16">
        <f t="shared" ref="J10:J48" si="3">ROUND(I10*46%,0)</f>
        <v>0</v>
      </c>
      <c r="K10" s="16">
        <f t="shared" ref="K10:K48" si="4">ROUND(I10*27%,0)</f>
        <v>0</v>
      </c>
      <c r="L10" s="9">
        <v>0</v>
      </c>
      <c r="M10" s="9"/>
      <c r="N10" s="9"/>
      <c r="O10" s="9"/>
      <c r="P10" s="13">
        <f t="shared" ref="P10:P48" si="5">SUM(I10:O10)</f>
        <v>0</v>
      </c>
      <c r="Q10" s="9">
        <v>0</v>
      </c>
      <c r="R10" s="9">
        <v>0</v>
      </c>
      <c r="S10" s="9"/>
      <c r="T10" s="10"/>
      <c r="U10" s="9"/>
      <c r="V10" s="9">
        <v>0</v>
      </c>
      <c r="W10" s="9"/>
      <c r="X10" s="9">
        <v>0</v>
      </c>
      <c r="Y10" s="9"/>
      <c r="Z10" s="9">
        <v>0</v>
      </c>
      <c r="AA10" s="9">
        <v>0</v>
      </c>
      <c r="AB10" s="9"/>
      <c r="AC10" s="9"/>
      <c r="AD10" s="9"/>
      <c r="AE10" s="11">
        <f t="shared" ref="AE10:AE48" si="6">SUM(Q10:AD10)</f>
        <v>0</v>
      </c>
      <c r="AF10" s="11">
        <f t="shared" ref="AF10:AF48" si="7">P10-AE10</f>
        <v>0</v>
      </c>
      <c r="AG10" s="12" t="s">
        <v>35</v>
      </c>
    </row>
    <row r="11" spans="1:33" x14ac:dyDescent="0.3">
      <c r="A11" s="1">
        <f t="shared" si="0"/>
        <v>11</v>
      </c>
      <c r="B11" s="4">
        <v>4</v>
      </c>
      <c r="C11" s="4" t="s">
        <v>36</v>
      </c>
      <c r="D11" s="16"/>
      <c r="E11" s="16"/>
      <c r="F11" s="16"/>
      <c r="G11" s="14">
        <v>198700</v>
      </c>
      <c r="H11" s="16"/>
      <c r="I11" s="13">
        <f t="shared" si="2"/>
        <v>198700</v>
      </c>
      <c r="J11" s="16">
        <f t="shared" si="3"/>
        <v>91402</v>
      </c>
      <c r="K11" s="16">
        <f t="shared" si="4"/>
        <v>53649</v>
      </c>
      <c r="L11" s="16">
        <f t="shared" ref="L11:L12" si="8">7200+ROUND(7200*46%,0)</f>
        <v>10512</v>
      </c>
      <c r="M11" s="16"/>
      <c r="N11" s="16"/>
      <c r="O11" s="16"/>
      <c r="P11" s="13">
        <f t="shared" si="5"/>
        <v>354263</v>
      </c>
      <c r="Q11" s="16">
        <f>IF(MOD(I11*10%,10)=0,I11*10%,(I11*10%-MOD(I11*10%,10))+10)</f>
        <v>19870</v>
      </c>
      <c r="R11" s="16">
        <v>10000</v>
      </c>
      <c r="S11" s="16"/>
      <c r="T11" s="15">
        <v>122000</v>
      </c>
      <c r="U11" s="16"/>
      <c r="V11" s="16">
        <v>500</v>
      </c>
      <c r="W11" s="16"/>
      <c r="X11" s="16">
        <v>100</v>
      </c>
      <c r="Y11" s="16"/>
      <c r="Z11" s="16">
        <v>800</v>
      </c>
      <c r="AA11" s="16">
        <v>0</v>
      </c>
      <c r="AB11" s="16"/>
      <c r="AC11" s="16"/>
      <c r="AD11" s="16"/>
      <c r="AE11" s="13">
        <f t="shared" si="6"/>
        <v>153270</v>
      </c>
      <c r="AF11" s="13">
        <f t="shared" si="7"/>
        <v>200993</v>
      </c>
      <c r="AG11" s="17"/>
    </row>
    <row r="12" spans="1:33" x14ac:dyDescent="0.3">
      <c r="A12" s="1">
        <f t="shared" si="0"/>
        <v>12</v>
      </c>
      <c r="B12" s="4">
        <v>5</v>
      </c>
      <c r="C12" s="4" t="s">
        <v>37</v>
      </c>
      <c r="D12" s="16"/>
      <c r="E12" s="16"/>
      <c r="F12" s="16"/>
      <c r="G12" s="14">
        <v>211800</v>
      </c>
      <c r="H12" s="16"/>
      <c r="I12" s="13">
        <f t="shared" si="2"/>
        <v>211800</v>
      </c>
      <c r="J12" s="16">
        <f t="shared" si="3"/>
        <v>97428</v>
      </c>
      <c r="K12" s="16">
        <f t="shared" si="4"/>
        <v>57186</v>
      </c>
      <c r="L12" s="16">
        <f t="shared" si="8"/>
        <v>10512</v>
      </c>
      <c r="M12" s="16"/>
      <c r="N12" s="16"/>
      <c r="O12" s="16"/>
      <c r="P12" s="13">
        <f t="shared" si="5"/>
        <v>376926</v>
      </c>
      <c r="Q12" s="16">
        <f>IF(MOD(I12*10%,10)=0,I12*10%,(I12*10%-MOD(I12*10%,10))+10)</f>
        <v>21180</v>
      </c>
      <c r="R12" s="16">
        <v>10000</v>
      </c>
      <c r="S12" s="16"/>
      <c r="T12" s="15">
        <v>92000</v>
      </c>
      <c r="U12" s="16">
        <v>200</v>
      </c>
      <c r="V12" s="16">
        <v>0</v>
      </c>
      <c r="W12" s="16"/>
      <c r="X12" s="16">
        <v>100</v>
      </c>
      <c r="Y12" s="16"/>
      <c r="Z12" s="16">
        <v>800</v>
      </c>
      <c r="AA12" s="16">
        <v>0</v>
      </c>
      <c r="AB12" s="16"/>
      <c r="AC12" s="16"/>
      <c r="AD12" s="16"/>
      <c r="AE12" s="13">
        <f t="shared" si="6"/>
        <v>124280</v>
      </c>
      <c r="AF12" s="13">
        <f t="shared" si="7"/>
        <v>252646</v>
      </c>
      <c r="AG12" s="17"/>
    </row>
    <row r="13" spans="1:33" x14ac:dyDescent="0.3">
      <c r="A13" s="1">
        <f t="shared" si="0"/>
        <v>13</v>
      </c>
      <c r="B13" s="8">
        <v>6</v>
      </c>
      <c r="C13" s="8" t="s">
        <v>38</v>
      </c>
      <c r="D13" s="9"/>
      <c r="E13" s="9"/>
      <c r="F13" s="9"/>
      <c r="G13" s="18">
        <v>0</v>
      </c>
      <c r="H13" s="9"/>
      <c r="I13" s="11">
        <f t="shared" si="2"/>
        <v>0</v>
      </c>
      <c r="J13" s="16">
        <f t="shared" si="3"/>
        <v>0</v>
      </c>
      <c r="K13" s="16">
        <f t="shared" si="4"/>
        <v>0</v>
      </c>
      <c r="L13" s="9">
        <v>0</v>
      </c>
      <c r="M13" s="9"/>
      <c r="N13" s="9"/>
      <c r="O13" s="9"/>
      <c r="P13" s="13">
        <f t="shared" si="5"/>
        <v>0</v>
      </c>
      <c r="Q13" s="9"/>
      <c r="R13" s="9"/>
      <c r="S13" s="9"/>
      <c r="T13" s="10"/>
      <c r="U13" s="9"/>
      <c r="V13" s="9"/>
      <c r="W13" s="9"/>
      <c r="X13" s="9"/>
      <c r="Y13" s="9"/>
      <c r="Z13" s="9"/>
      <c r="AA13" s="9"/>
      <c r="AB13" s="9"/>
      <c r="AC13" s="9"/>
      <c r="AD13" s="9"/>
      <c r="AE13" s="11">
        <f t="shared" si="6"/>
        <v>0</v>
      </c>
      <c r="AF13" s="11">
        <f t="shared" si="7"/>
        <v>0</v>
      </c>
      <c r="AG13" s="12" t="s">
        <v>39</v>
      </c>
    </row>
    <row r="14" spans="1:33" x14ac:dyDescent="0.3">
      <c r="A14" s="1">
        <f t="shared" si="0"/>
        <v>14</v>
      </c>
      <c r="B14" s="4">
        <v>7</v>
      </c>
      <c r="C14" s="4" t="s">
        <v>40</v>
      </c>
      <c r="D14" s="16"/>
      <c r="E14" s="16"/>
      <c r="F14" s="16"/>
      <c r="G14" s="14">
        <v>199600</v>
      </c>
      <c r="H14" s="16"/>
      <c r="I14" s="13">
        <f t="shared" si="2"/>
        <v>199600</v>
      </c>
      <c r="J14" s="16">
        <f t="shared" si="3"/>
        <v>91816</v>
      </c>
      <c r="K14" s="16">
        <f t="shared" si="4"/>
        <v>53892</v>
      </c>
      <c r="L14" s="16">
        <f>7200+ROUND(7200*46%,0)</f>
        <v>10512</v>
      </c>
      <c r="M14" s="16"/>
      <c r="N14" s="16"/>
      <c r="O14" s="16"/>
      <c r="P14" s="13">
        <f t="shared" si="5"/>
        <v>355820</v>
      </c>
      <c r="Q14" s="16">
        <f t="shared" ref="Q14:Q16" si="9">IF(MOD(I14*10%,10)=0,I14*10%,(I14*10%-MOD(I14*10%,10))+10)</f>
        <v>19960</v>
      </c>
      <c r="R14" s="16">
        <v>0</v>
      </c>
      <c r="S14" s="16"/>
      <c r="T14" s="15">
        <v>127000</v>
      </c>
      <c r="U14" s="16">
        <v>200</v>
      </c>
      <c r="V14" s="16">
        <v>0</v>
      </c>
      <c r="W14" s="16"/>
      <c r="X14" s="16">
        <v>100</v>
      </c>
      <c r="Y14" s="16"/>
      <c r="Z14" s="16">
        <v>800</v>
      </c>
      <c r="AA14" s="16">
        <v>0</v>
      </c>
      <c r="AB14" s="16"/>
      <c r="AC14" s="16"/>
      <c r="AD14" s="15"/>
      <c r="AE14" s="13">
        <f t="shared" si="6"/>
        <v>148060</v>
      </c>
      <c r="AF14" s="13">
        <f t="shared" si="7"/>
        <v>207760</v>
      </c>
      <c r="AG14" s="17"/>
    </row>
    <row r="15" spans="1:33" x14ac:dyDescent="0.3">
      <c r="A15" s="1">
        <f t="shared" si="0"/>
        <v>15</v>
      </c>
      <c r="B15" s="8">
        <v>8</v>
      </c>
      <c r="C15" s="8" t="s">
        <v>41</v>
      </c>
      <c r="D15" s="9"/>
      <c r="E15" s="9"/>
      <c r="F15" s="9"/>
      <c r="G15" s="18">
        <v>0</v>
      </c>
      <c r="H15" s="9"/>
      <c r="I15" s="11">
        <f t="shared" si="2"/>
        <v>0</v>
      </c>
      <c r="J15" s="16">
        <f t="shared" si="3"/>
        <v>0</v>
      </c>
      <c r="K15" s="16">
        <f t="shared" si="4"/>
        <v>0</v>
      </c>
      <c r="L15" s="9">
        <v>0</v>
      </c>
      <c r="M15" s="9"/>
      <c r="N15" s="9"/>
      <c r="O15" s="9"/>
      <c r="P15" s="13">
        <f t="shared" si="5"/>
        <v>0</v>
      </c>
      <c r="Q15" s="9">
        <v>0</v>
      </c>
      <c r="R15" s="9"/>
      <c r="S15" s="9"/>
      <c r="T15" s="10"/>
      <c r="U15" s="9">
        <v>0</v>
      </c>
      <c r="V15" s="9">
        <v>0</v>
      </c>
      <c r="W15" s="9"/>
      <c r="X15" s="9">
        <v>0</v>
      </c>
      <c r="Y15" s="9"/>
      <c r="Z15" s="9">
        <v>0</v>
      </c>
      <c r="AA15" s="9">
        <v>0</v>
      </c>
      <c r="AB15" s="9"/>
      <c r="AC15" s="9"/>
      <c r="AD15" s="9"/>
      <c r="AE15" s="11">
        <f t="shared" si="6"/>
        <v>0</v>
      </c>
      <c r="AF15" s="11">
        <f t="shared" si="7"/>
        <v>0</v>
      </c>
      <c r="AG15" s="12" t="s">
        <v>42</v>
      </c>
    </row>
    <row r="16" spans="1:33" x14ac:dyDescent="0.3">
      <c r="A16" s="1">
        <f t="shared" si="0"/>
        <v>16</v>
      </c>
      <c r="B16" s="4">
        <v>9</v>
      </c>
      <c r="C16" s="4" t="s">
        <v>43</v>
      </c>
      <c r="D16" s="16"/>
      <c r="E16" s="16"/>
      <c r="F16" s="16"/>
      <c r="G16" s="14">
        <v>182700</v>
      </c>
      <c r="H16" s="16"/>
      <c r="I16" s="13">
        <f t="shared" si="2"/>
        <v>182700</v>
      </c>
      <c r="J16" s="16">
        <f t="shared" si="3"/>
        <v>84042</v>
      </c>
      <c r="K16" s="16">
        <f t="shared" si="4"/>
        <v>49329</v>
      </c>
      <c r="L16" s="16">
        <f>7200+ROUND(7200*46%,0)</f>
        <v>10512</v>
      </c>
      <c r="M16" s="16"/>
      <c r="N16" s="16"/>
      <c r="O16" s="16"/>
      <c r="P16" s="13">
        <f t="shared" si="5"/>
        <v>326583</v>
      </c>
      <c r="Q16" s="16">
        <f t="shared" si="9"/>
        <v>18270</v>
      </c>
      <c r="R16" s="16">
        <v>20000</v>
      </c>
      <c r="S16" s="16"/>
      <c r="T16" s="15">
        <v>69000</v>
      </c>
      <c r="U16" s="16">
        <v>200</v>
      </c>
      <c r="V16" s="16">
        <v>500</v>
      </c>
      <c r="W16" s="16"/>
      <c r="X16" s="16">
        <v>100</v>
      </c>
      <c r="Y16" s="16"/>
      <c r="Z16" s="16">
        <v>800</v>
      </c>
      <c r="AA16" s="16">
        <v>0</v>
      </c>
      <c r="AB16" s="16"/>
      <c r="AC16" s="16"/>
      <c r="AD16" s="16"/>
      <c r="AE16" s="13">
        <f t="shared" si="6"/>
        <v>108870</v>
      </c>
      <c r="AF16" s="13">
        <f t="shared" si="7"/>
        <v>217713</v>
      </c>
      <c r="AG16" s="17"/>
    </row>
    <row r="17" spans="1:33" x14ac:dyDescent="0.3">
      <c r="A17" s="1">
        <f t="shared" si="0"/>
        <v>17</v>
      </c>
      <c r="B17" s="4">
        <v>10</v>
      </c>
      <c r="C17" s="4" t="s">
        <v>44</v>
      </c>
      <c r="D17" s="16"/>
      <c r="E17" s="16"/>
      <c r="F17" s="16"/>
      <c r="G17" s="14">
        <v>135300</v>
      </c>
      <c r="H17" s="16"/>
      <c r="I17" s="13">
        <f t="shared" si="2"/>
        <v>135300</v>
      </c>
      <c r="J17" s="16">
        <f t="shared" si="3"/>
        <v>62238</v>
      </c>
      <c r="K17" s="16">
        <f t="shared" si="4"/>
        <v>36531</v>
      </c>
      <c r="L17" s="16">
        <f>(7200+ROUND(7200*46%,0))*2</f>
        <v>21024</v>
      </c>
      <c r="M17" s="16">
        <v>0</v>
      </c>
      <c r="N17" s="16"/>
      <c r="O17" s="16"/>
      <c r="P17" s="13">
        <f t="shared" si="5"/>
        <v>255093</v>
      </c>
      <c r="Q17" s="16"/>
      <c r="R17" s="16"/>
      <c r="S17" s="16"/>
      <c r="T17" s="15">
        <v>76000</v>
      </c>
      <c r="U17" s="16">
        <v>200</v>
      </c>
      <c r="V17" s="16">
        <v>325</v>
      </c>
      <c r="W17" s="16"/>
      <c r="X17" s="16">
        <v>100</v>
      </c>
      <c r="Y17" s="16"/>
      <c r="Z17" s="16"/>
      <c r="AA17" s="16">
        <v>0</v>
      </c>
      <c r="AB17" s="16"/>
      <c r="AC17" s="16"/>
      <c r="AD17" s="15">
        <f>ROUND((G17+J17)*10%,0)+ROUND(N17*10%,0)</f>
        <v>19754</v>
      </c>
      <c r="AE17" s="13">
        <f t="shared" si="6"/>
        <v>96379</v>
      </c>
      <c r="AF17" s="13">
        <f t="shared" si="7"/>
        <v>158714</v>
      </c>
      <c r="AG17" s="17"/>
    </row>
    <row r="18" spans="1:33" x14ac:dyDescent="0.3">
      <c r="A18" s="1">
        <f t="shared" si="0"/>
        <v>18</v>
      </c>
      <c r="B18" s="8">
        <v>11</v>
      </c>
      <c r="C18" s="8" t="s">
        <v>45</v>
      </c>
      <c r="D18" s="9"/>
      <c r="E18" s="9"/>
      <c r="F18" s="9"/>
      <c r="G18" s="18">
        <v>0</v>
      </c>
      <c r="H18" s="9"/>
      <c r="I18" s="11">
        <f t="shared" si="2"/>
        <v>0</v>
      </c>
      <c r="J18" s="16">
        <f t="shared" si="3"/>
        <v>0</v>
      </c>
      <c r="K18" s="16">
        <f t="shared" si="4"/>
        <v>0</v>
      </c>
      <c r="L18" s="9">
        <v>0</v>
      </c>
      <c r="M18" s="9"/>
      <c r="N18" s="9"/>
      <c r="O18" s="9"/>
      <c r="P18" s="13">
        <f t="shared" si="5"/>
        <v>0</v>
      </c>
      <c r="Q18" s="9">
        <v>0</v>
      </c>
      <c r="R18" s="9">
        <v>0</v>
      </c>
      <c r="S18" s="9"/>
      <c r="T18" s="10"/>
      <c r="U18" s="9">
        <v>0</v>
      </c>
      <c r="V18" s="9">
        <v>0</v>
      </c>
      <c r="W18" s="9"/>
      <c r="X18" s="9">
        <v>0</v>
      </c>
      <c r="Y18" s="9"/>
      <c r="Z18" s="9">
        <v>0</v>
      </c>
      <c r="AA18" s="9">
        <v>0</v>
      </c>
      <c r="AB18" s="9"/>
      <c r="AC18" s="9"/>
      <c r="AD18" s="9"/>
      <c r="AE18" s="11">
        <f t="shared" si="6"/>
        <v>0</v>
      </c>
      <c r="AF18" s="11">
        <f t="shared" si="7"/>
        <v>0</v>
      </c>
      <c r="AG18" s="12"/>
    </row>
    <row r="19" spans="1:33" x14ac:dyDescent="0.3">
      <c r="A19" s="1">
        <f t="shared" si="0"/>
        <v>19</v>
      </c>
      <c r="B19" s="4">
        <v>12</v>
      </c>
      <c r="C19" s="4" t="s">
        <v>46</v>
      </c>
      <c r="D19" s="16"/>
      <c r="E19" s="16"/>
      <c r="F19" s="16"/>
      <c r="G19" s="14">
        <v>192900</v>
      </c>
      <c r="H19" s="16"/>
      <c r="I19" s="13">
        <f t="shared" si="2"/>
        <v>192900</v>
      </c>
      <c r="J19" s="16">
        <f t="shared" si="3"/>
        <v>88734</v>
      </c>
      <c r="K19" s="16">
        <f t="shared" si="4"/>
        <v>52083</v>
      </c>
      <c r="L19" s="16">
        <f t="shared" ref="L19:L20" si="10">7200+ROUND(7200*46%,0)</f>
        <v>10512</v>
      </c>
      <c r="M19" s="16"/>
      <c r="N19" s="16"/>
      <c r="O19" s="16"/>
      <c r="P19" s="13">
        <f t="shared" si="5"/>
        <v>344229</v>
      </c>
      <c r="Q19" s="16">
        <f>IF(MOD(I19*10%,10)=0,I19*10%,(I19*10%-MOD(I19*10%,10))+10)</f>
        <v>19290</v>
      </c>
      <c r="R19" s="16">
        <v>0</v>
      </c>
      <c r="S19" s="16"/>
      <c r="T19" s="15">
        <v>79000</v>
      </c>
      <c r="U19" s="16">
        <v>200</v>
      </c>
      <c r="V19" s="16">
        <v>500</v>
      </c>
      <c r="W19" s="16"/>
      <c r="X19" s="16">
        <v>100</v>
      </c>
      <c r="Y19" s="16"/>
      <c r="Z19" s="16">
        <v>800</v>
      </c>
      <c r="AA19" s="16">
        <v>0</v>
      </c>
      <c r="AB19" s="16"/>
      <c r="AC19" s="16"/>
      <c r="AD19" s="16"/>
      <c r="AE19" s="13">
        <f t="shared" si="6"/>
        <v>99890</v>
      </c>
      <c r="AF19" s="13">
        <f t="shared" si="7"/>
        <v>244339</v>
      </c>
      <c r="AG19" s="17"/>
    </row>
    <row r="20" spans="1:33" x14ac:dyDescent="0.3">
      <c r="A20" s="1">
        <f t="shared" si="0"/>
        <v>20</v>
      </c>
      <c r="B20" s="4">
        <v>13</v>
      </c>
      <c r="C20" s="4" t="s">
        <v>47</v>
      </c>
      <c r="D20" s="16"/>
      <c r="E20" s="16"/>
      <c r="F20" s="16"/>
      <c r="G20" s="14">
        <v>198700</v>
      </c>
      <c r="H20" s="16"/>
      <c r="I20" s="13">
        <f t="shared" si="2"/>
        <v>198700</v>
      </c>
      <c r="J20" s="16">
        <f t="shared" si="3"/>
        <v>91402</v>
      </c>
      <c r="K20" s="16">
        <f t="shared" si="4"/>
        <v>53649</v>
      </c>
      <c r="L20" s="16">
        <f t="shared" si="10"/>
        <v>10512</v>
      </c>
      <c r="M20" s="16">
        <v>600</v>
      </c>
      <c r="N20" s="16"/>
      <c r="O20" s="16"/>
      <c r="P20" s="13">
        <f t="shared" si="5"/>
        <v>354863</v>
      </c>
      <c r="Q20" s="16">
        <f>IF(MOD(I20*10%,10)=0,I20*10%,(I20*10%-MOD(I20*10%,10))+10)</f>
        <v>19870</v>
      </c>
      <c r="R20" s="16">
        <v>17000</v>
      </c>
      <c r="S20" s="16"/>
      <c r="T20" s="15">
        <v>91000</v>
      </c>
      <c r="U20" s="16">
        <v>200</v>
      </c>
      <c r="V20" s="16">
        <v>0</v>
      </c>
      <c r="W20" s="16"/>
      <c r="X20" s="16">
        <v>100</v>
      </c>
      <c r="Y20" s="16"/>
      <c r="Z20" s="16">
        <v>800</v>
      </c>
      <c r="AA20" s="16">
        <v>0</v>
      </c>
      <c r="AB20" s="16"/>
      <c r="AC20" s="16"/>
      <c r="AD20" s="16"/>
      <c r="AE20" s="13">
        <f t="shared" si="6"/>
        <v>128970</v>
      </c>
      <c r="AF20" s="13">
        <f t="shared" si="7"/>
        <v>225893</v>
      </c>
      <c r="AG20" s="17" t="s">
        <v>48</v>
      </c>
    </row>
    <row r="21" spans="1:33" x14ac:dyDescent="0.3">
      <c r="A21" s="1">
        <f t="shared" si="0"/>
        <v>21</v>
      </c>
      <c r="B21" s="4">
        <v>14</v>
      </c>
      <c r="C21" s="4" t="s">
        <v>49</v>
      </c>
      <c r="D21" s="16"/>
      <c r="E21" s="16"/>
      <c r="F21" s="16"/>
      <c r="G21" s="14">
        <v>152300</v>
      </c>
      <c r="H21" s="16"/>
      <c r="I21" s="13">
        <f t="shared" si="2"/>
        <v>152300</v>
      </c>
      <c r="J21" s="16">
        <f t="shared" si="3"/>
        <v>70058</v>
      </c>
      <c r="K21" s="16">
        <f t="shared" si="4"/>
        <v>41121</v>
      </c>
      <c r="L21" s="16"/>
      <c r="M21" s="16"/>
      <c r="N21" s="16"/>
      <c r="O21" s="16"/>
      <c r="P21" s="13">
        <f t="shared" si="5"/>
        <v>263479</v>
      </c>
      <c r="Q21" s="16">
        <f t="shared" ref="Q21" si="11">IF(MOD(I21*10%,10)=0,I21*10%,(I21*10%-MOD(I21*10%,10))+10)</f>
        <v>15230</v>
      </c>
      <c r="R21" s="16"/>
      <c r="S21" s="16"/>
      <c r="T21" s="15">
        <v>53000</v>
      </c>
      <c r="U21" s="16">
        <v>200</v>
      </c>
      <c r="V21" s="16">
        <v>0</v>
      </c>
      <c r="W21" s="16"/>
      <c r="X21" s="16">
        <v>100</v>
      </c>
      <c r="Y21" s="16"/>
      <c r="Z21" s="16">
        <v>800</v>
      </c>
      <c r="AA21" s="16">
        <v>0</v>
      </c>
      <c r="AB21" s="16"/>
      <c r="AC21" s="16"/>
      <c r="AD21" s="16"/>
      <c r="AE21" s="13">
        <f t="shared" si="6"/>
        <v>69330</v>
      </c>
      <c r="AF21" s="13">
        <f t="shared" si="7"/>
        <v>194149</v>
      </c>
      <c r="AG21" s="17" t="s">
        <v>50</v>
      </c>
    </row>
    <row r="22" spans="1:33" ht="24" x14ac:dyDescent="0.3">
      <c r="A22" s="1">
        <f t="shared" si="0"/>
        <v>22</v>
      </c>
      <c r="B22" s="8">
        <v>15</v>
      </c>
      <c r="C22" s="8" t="s">
        <v>51</v>
      </c>
      <c r="D22" s="9"/>
      <c r="E22" s="9"/>
      <c r="F22" s="9"/>
      <c r="G22" s="18">
        <v>0</v>
      </c>
      <c r="H22" s="9"/>
      <c r="I22" s="11">
        <f t="shared" si="2"/>
        <v>0</v>
      </c>
      <c r="J22" s="16">
        <f t="shared" si="3"/>
        <v>0</v>
      </c>
      <c r="K22" s="16">
        <f t="shared" si="4"/>
        <v>0</v>
      </c>
      <c r="L22" s="9">
        <v>0</v>
      </c>
      <c r="M22" s="9"/>
      <c r="N22" s="9"/>
      <c r="O22" s="9"/>
      <c r="P22" s="13">
        <f t="shared" si="5"/>
        <v>0</v>
      </c>
      <c r="Q22" s="9">
        <v>0</v>
      </c>
      <c r="R22" s="9"/>
      <c r="S22" s="9">
        <v>0</v>
      </c>
      <c r="T22" s="10"/>
      <c r="U22" s="9"/>
      <c r="V22" s="9">
        <v>0</v>
      </c>
      <c r="W22" s="9"/>
      <c r="X22" s="9">
        <v>0</v>
      </c>
      <c r="Y22" s="9"/>
      <c r="Z22" s="9">
        <v>0</v>
      </c>
      <c r="AA22" s="9">
        <v>0</v>
      </c>
      <c r="AB22" s="9"/>
      <c r="AC22" s="9"/>
      <c r="AD22" s="9"/>
      <c r="AE22" s="11">
        <f t="shared" si="6"/>
        <v>0</v>
      </c>
      <c r="AF22" s="11">
        <f t="shared" si="7"/>
        <v>0</v>
      </c>
      <c r="AG22" s="12" t="s">
        <v>52</v>
      </c>
    </row>
    <row r="23" spans="1:33" x14ac:dyDescent="0.3">
      <c r="A23" s="1">
        <f t="shared" si="0"/>
        <v>23</v>
      </c>
      <c r="B23" s="4">
        <v>16</v>
      </c>
      <c r="C23" s="4" t="s">
        <v>53</v>
      </c>
      <c r="D23" s="16"/>
      <c r="E23" s="16"/>
      <c r="F23" s="16"/>
      <c r="G23" s="14">
        <v>171400</v>
      </c>
      <c r="H23" s="16"/>
      <c r="I23" s="13">
        <f t="shared" si="2"/>
        <v>171400</v>
      </c>
      <c r="J23" s="16">
        <f t="shared" si="3"/>
        <v>78844</v>
      </c>
      <c r="K23" s="16">
        <f t="shared" si="4"/>
        <v>46278</v>
      </c>
      <c r="L23" s="16">
        <f t="shared" ref="L23:L24" si="12">7200+ROUND(7200*46%,0)</f>
        <v>10512</v>
      </c>
      <c r="M23" s="16"/>
      <c r="N23" s="16"/>
      <c r="O23" s="16"/>
      <c r="P23" s="13">
        <f t="shared" si="5"/>
        <v>307034</v>
      </c>
      <c r="Q23" s="16">
        <f>IF(MOD(I23*10%,10)=0,I23*10%,(I23*10%-MOD(I23*10%,10))+10)</f>
        <v>17140</v>
      </c>
      <c r="R23" s="16"/>
      <c r="S23" s="16"/>
      <c r="T23" s="15">
        <v>87000</v>
      </c>
      <c r="U23" s="16">
        <v>200</v>
      </c>
      <c r="V23" s="16">
        <v>500</v>
      </c>
      <c r="W23" s="16"/>
      <c r="X23" s="16">
        <v>100</v>
      </c>
      <c r="Y23" s="16"/>
      <c r="Z23" s="16">
        <v>800</v>
      </c>
      <c r="AA23" s="16">
        <v>0</v>
      </c>
      <c r="AB23" s="16"/>
      <c r="AC23" s="16">
        <v>0</v>
      </c>
      <c r="AD23" s="16"/>
      <c r="AE23" s="13">
        <f t="shared" si="6"/>
        <v>105740</v>
      </c>
      <c r="AF23" s="13">
        <f t="shared" si="7"/>
        <v>201294</v>
      </c>
      <c r="AG23" s="17" t="s">
        <v>54</v>
      </c>
    </row>
    <row r="24" spans="1:33" x14ac:dyDescent="0.3">
      <c r="A24" s="1">
        <f t="shared" si="0"/>
        <v>24</v>
      </c>
      <c r="B24" s="4">
        <v>17</v>
      </c>
      <c r="C24" s="4" t="s">
        <v>55</v>
      </c>
      <c r="D24" s="16"/>
      <c r="E24" s="16"/>
      <c r="F24" s="16"/>
      <c r="G24" s="14">
        <v>205600</v>
      </c>
      <c r="H24" s="16"/>
      <c r="I24" s="13">
        <f t="shared" si="2"/>
        <v>205600</v>
      </c>
      <c r="J24" s="16">
        <f t="shared" si="3"/>
        <v>94576</v>
      </c>
      <c r="K24" s="16">
        <f t="shared" si="4"/>
        <v>55512</v>
      </c>
      <c r="L24" s="16">
        <f t="shared" si="12"/>
        <v>10512</v>
      </c>
      <c r="M24" s="15"/>
      <c r="N24" s="16"/>
      <c r="O24" s="16"/>
      <c r="P24" s="13">
        <f t="shared" si="5"/>
        <v>366200</v>
      </c>
      <c r="Q24" s="16">
        <f>IF(MOD(I24*10%,10)=0,I24*10%,(I24*10%-MOD(I24*10%,10))+10)</f>
        <v>20560</v>
      </c>
      <c r="R24" s="16">
        <v>20000</v>
      </c>
      <c r="S24" s="16"/>
      <c r="T24" s="15">
        <v>50000</v>
      </c>
      <c r="U24" s="16">
        <v>200</v>
      </c>
      <c r="V24" s="16">
        <v>0</v>
      </c>
      <c r="W24" s="16"/>
      <c r="X24" s="16">
        <v>100</v>
      </c>
      <c r="Y24" s="16"/>
      <c r="Z24" s="16">
        <v>800</v>
      </c>
      <c r="AA24" s="16">
        <v>0</v>
      </c>
      <c r="AB24" s="16"/>
      <c r="AC24" s="16"/>
      <c r="AD24" s="16"/>
      <c r="AE24" s="13">
        <f t="shared" si="6"/>
        <v>91660</v>
      </c>
      <c r="AF24" s="13">
        <f t="shared" si="7"/>
        <v>274540</v>
      </c>
      <c r="AG24" s="5"/>
    </row>
    <row r="25" spans="1:33" x14ac:dyDescent="0.3">
      <c r="A25" s="1">
        <f t="shared" si="0"/>
        <v>25</v>
      </c>
      <c r="B25" s="4">
        <v>18</v>
      </c>
      <c r="C25" s="4" t="s">
        <v>56</v>
      </c>
      <c r="D25" s="16"/>
      <c r="E25" s="16"/>
      <c r="F25" s="16"/>
      <c r="G25" s="14">
        <v>139400</v>
      </c>
      <c r="H25" s="16"/>
      <c r="I25" s="13">
        <f t="shared" si="2"/>
        <v>139400</v>
      </c>
      <c r="J25" s="16">
        <f t="shared" si="3"/>
        <v>64124</v>
      </c>
      <c r="K25" s="16">
        <f t="shared" si="4"/>
        <v>37638</v>
      </c>
      <c r="L25" s="16">
        <f>(7200+ROUND(7200*46%,0))*2</f>
        <v>21024</v>
      </c>
      <c r="M25" s="16"/>
      <c r="N25" s="16"/>
      <c r="O25" s="16"/>
      <c r="P25" s="13">
        <f t="shared" si="5"/>
        <v>262186</v>
      </c>
      <c r="Q25" s="16"/>
      <c r="R25" s="16"/>
      <c r="S25" s="16"/>
      <c r="T25" s="15">
        <v>108000</v>
      </c>
      <c r="U25" s="16">
        <v>200</v>
      </c>
      <c r="V25" s="16">
        <v>325</v>
      </c>
      <c r="W25" s="16"/>
      <c r="X25" s="16">
        <v>100</v>
      </c>
      <c r="Y25" s="16"/>
      <c r="Z25" s="16"/>
      <c r="AA25" s="16">
        <v>0</v>
      </c>
      <c r="AB25" s="16"/>
      <c r="AC25" s="16"/>
      <c r="AD25" s="15">
        <f>ROUND((G25+J25)*10%,0)+ROUND(N25*10%,0)</f>
        <v>20352</v>
      </c>
      <c r="AE25" s="13">
        <f t="shared" si="6"/>
        <v>128977</v>
      </c>
      <c r="AF25" s="13">
        <f t="shared" si="7"/>
        <v>133209</v>
      </c>
      <c r="AG25" s="17" t="s">
        <v>57</v>
      </c>
    </row>
    <row r="26" spans="1:33" x14ac:dyDescent="0.3">
      <c r="A26" s="1">
        <f t="shared" si="0"/>
        <v>26</v>
      </c>
      <c r="B26" s="8">
        <v>19</v>
      </c>
      <c r="C26" s="8" t="s">
        <v>58</v>
      </c>
      <c r="D26" s="9"/>
      <c r="E26" s="9"/>
      <c r="F26" s="9"/>
      <c r="G26" s="18">
        <v>0</v>
      </c>
      <c r="H26" s="9"/>
      <c r="I26" s="11">
        <f t="shared" si="2"/>
        <v>0</v>
      </c>
      <c r="J26" s="9">
        <f t="shared" si="3"/>
        <v>0</v>
      </c>
      <c r="K26" s="9">
        <f t="shared" si="4"/>
        <v>0</v>
      </c>
      <c r="L26" s="9">
        <v>0</v>
      </c>
      <c r="M26" s="9"/>
      <c r="N26" s="9"/>
      <c r="O26" s="9"/>
      <c r="P26" s="11">
        <f t="shared" si="5"/>
        <v>0</v>
      </c>
      <c r="Q26" s="9"/>
      <c r="R26" s="9"/>
      <c r="S26" s="9"/>
      <c r="T26" s="10"/>
      <c r="U26" s="9">
        <v>0</v>
      </c>
      <c r="V26" s="9">
        <v>0</v>
      </c>
      <c r="W26" s="9">
        <v>0</v>
      </c>
      <c r="X26" s="9">
        <v>0</v>
      </c>
      <c r="Y26" s="9"/>
      <c r="Z26" s="9">
        <v>0</v>
      </c>
      <c r="AA26" s="9">
        <v>0</v>
      </c>
      <c r="AB26" s="9"/>
      <c r="AC26" s="9"/>
      <c r="AD26" s="9"/>
      <c r="AE26" s="11">
        <f t="shared" si="6"/>
        <v>0</v>
      </c>
      <c r="AF26" s="11">
        <f t="shared" si="7"/>
        <v>0</v>
      </c>
      <c r="AG26" s="12" t="s">
        <v>59</v>
      </c>
    </row>
    <row r="27" spans="1:33" x14ac:dyDescent="0.3">
      <c r="A27" s="1">
        <f t="shared" si="0"/>
        <v>27</v>
      </c>
      <c r="B27" s="4">
        <v>20</v>
      </c>
      <c r="C27" s="4" t="s">
        <v>60</v>
      </c>
      <c r="D27" s="16"/>
      <c r="E27" s="16"/>
      <c r="F27" s="16"/>
      <c r="G27" s="14">
        <v>177400</v>
      </c>
      <c r="H27" s="16"/>
      <c r="I27" s="13">
        <f t="shared" si="2"/>
        <v>177400</v>
      </c>
      <c r="J27" s="16">
        <f t="shared" si="3"/>
        <v>81604</v>
      </c>
      <c r="K27" s="16">
        <f t="shared" si="4"/>
        <v>47898</v>
      </c>
      <c r="L27" s="16">
        <f t="shared" ref="L27:L40" si="13">7200+ROUND(7200*46%,0)</f>
        <v>10512</v>
      </c>
      <c r="M27" s="16">
        <v>0</v>
      </c>
      <c r="N27" s="16"/>
      <c r="O27" s="16"/>
      <c r="P27" s="13">
        <f t="shared" si="5"/>
        <v>317414</v>
      </c>
      <c r="Q27" s="16">
        <f t="shared" ref="Q27:Q44" si="14">IF(MOD(I27*10%,10)=0,I27*10%,(I27*10%-MOD(I27*10%,10))+10)</f>
        <v>17740</v>
      </c>
      <c r="R27" s="16">
        <v>12000</v>
      </c>
      <c r="S27" s="16"/>
      <c r="T27" s="15">
        <v>121000</v>
      </c>
      <c r="U27" s="16">
        <v>200</v>
      </c>
      <c r="V27" s="16">
        <v>0</v>
      </c>
      <c r="W27" s="16"/>
      <c r="X27" s="16">
        <v>100</v>
      </c>
      <c r="Y27" s="16"/>
      <c r="Z27" s="16">
        <v>800</v>
      </c>
      <c r="AA27" s="16">
        <v>0</v>
      </c>
      <c r="AB27" s="16"/>
      <c r="AC27" s="16"/>
      <c r="AD27" s="16"/>
      <c r="AE27" s="13">
        <f t="shared" si="6"/>
        <v>151840</v>
      </c>
      <c r="AF27" s="13">
        <f t="shared" si="7"/>
        <v>165574</v>
      </c>
      <c r="AG27" s="17"/>
    </row>
    <row r="28" spans="1:33" ht="24" x14ac:dyDescent="0.3">
      <c r="A28" s="1">
        <f t="shared" si="0"/>
        <v>28</v>
      </c>
      <c r="B28" s="4">
        <v>21</v>
      </c>
      <c r="C28" s="4" t="s">
        <v>61</v>
      </c>
      <c r="D28" s="16"/>
      <c r="E28" s="16"/>
      <c r="F28" s="16"/>
      <c r="G28" s="14">
        <v>211800</v>
      </c>
      <c r="H28" s="16"/>
      <c r="I28" s="13">
        <f t="shared" si="2"/>
        <v>211800</v>
      </c>
      <c r="J28" s="16">
        <f t="shared" si="3"/>
        <v>97428</v>
      </c>
      <c r="K28" s="16">
        <f t="shared" si="4"/>
        <v>57186</v>
      </c>
      <c r="L28" s="16">
        <f t="shared" si="13"/>
        <v>10512</v>
      </c>
      <c r="M28" s="16"/>
      <c r="N28" s="16"/>
      <c r="O28" s="16"/>
      <c r="P28" s="13">
        <f t="shared" si="5"/>
        <v>376926</v>
      </c>
      <c r="Q28" s="16">
        <f t="shared" si="14"/>
        <v>21180</v>
      </c>
      <c r="R28" s="16">
        <v>15000</v>
      </c>
      <c r="S28" s="16"/>
      <c r="T28" s="15">
        <v>84000</v>
      </c>
      <c r="U28" s="16"/>
      <c r="V28" s="16">
        <v>0</v>
      </c>
      <c r="W28" s="16"/>
      <c r="X28" s="16">
        <v>100</v>
      </c>
      <c r="Y28" s="16"/>
      <c r="Z28" s="16">
        <v>800</v>
      </c>
      <c r="AA28" s="16">
        <v>0</v>
      </c>
      <c r="AB28" s="16"/>
      <c r="AC28" s="16"/>
      <c r="AD28" s="16"/>
      <c r="AE28" s="13">
        <f t="shared" si="6"/>
        <v>121080</v>
      </c>
      <c r="AF28" s="13">
        <f t="shared" si="7"/>
        <v>255846</v>
      </c>
      <c r="AG28" s="19" t="s">
        <v>62</v>
      </c>
    </row>
    <row r="29" spans="1:33" x14ac:dyDescent="0.3">
      <c r="A29" s="1">
        <f t="shared" si="0"/>
        <v>29</v>
      </c>
      <c r="B29" s="4">
        <v>22</v>
      </c>
      <c r="C29" s="4" t="s">
        <v>63</v>
      </c>
      <c r="D29" s="16"/>
      <c r="E29" s="16"/>
      <c r="F29" s="16"/>
      <c r="G29" s="14">
        <v>192900</v>
      </c>
      <c r="H29" s="16"/>
      <c r="I29" s="13">
        <f t="shared" si="2"/>
        <v>192900</v>
      </c>
      <c r="J29" s="16">
        <f t="shared" si="3"/>
        <v>88734</v>
      </c>
      <c r="K29" s="16">
        <f t="shared" si="4"/>
        <v>52083</v>
      </c>
      <c r="L29" s="16">
        <f t="shared" si="13"/>
        <v>10512</v>
      </c>
      <c r="M29" s="16">
        <v>0</v>
      </c>
      <c r="N29" s="16"/>
      <c r="O29" s="16"/>
      <c r="P29" s="13">
        <f t="shared" si="5"/>
        <v>344229</v>
      </c>
      <c r="Q29" s="16">
        <f t="shared" si="14"/>
        <v>19290</v>
      </c>
      <c r="R29" s="16">
        <v>20000</v>
      </c>
      <c r="S29" s="16"/>
      <c r="T29" s="15">
        <v>125000</v>
      </c>
      <c r="U29" s="16">
        <v>200</v>
      </c>
      <c r="V29" s="16">
        <v>325</v>
      </c>
      <c r="W29" s="16"/>
      <c r="X29" s="16">
        <v>100</v>
      </c>
      <c r="Y29" s="16"/>
      <c r="Z29" s="16">
        <v>800</v>
      </c>
      <c r="AA29" s="16">
        <v>0</v>
      </c>
      <c r="AB29" s="16"/>
      <c r="AC29" s="16"/>
      <c r="AD29" s="16"/>
      <c r="AE29" s="13">
        <f t="shared" si="6"/>
        <v>165715</v>
      </c>
      <c r="AF29" s="13">
        <f t="shared" si="7"/>
        <v>178514</v>
      </c>
      <c r="AG29" s="17" t="s">
        <v>64</v>
      </c>
    </row>
    <row r="30" spans="1:33" x14ac:dyDescent="0.3">
      <c r="A30" s="1">
        <f t="shared" si="0"/>
        <v>30</v>
      </c>
      <c r="B30" s="4">
        <v>23</v>
      </c>
      <c r="C30" s="4" t="s">
        <v>65</v>
      </c>
      <c r="D30" s="16"/>
      <c r="E30" s="16"/>
      <c r="F30" s="16"/>
      <c r="G30" s="14">
        <v>177400</v>
      </c>
      <c r="H30" s="16"/>
      <c r="I30" s="13">
        <f t="shared" si="2"/>
        <v>177400</v>
      </c>
      <c r="J30" s="16">
        <f t="shared" si="3"/>
        <v>81604</v>
      </c>
      <c r="K30" s="16">
        <f t="shared" si="4"/>
        <v>47898</v>
      </c>
      <c r="L30" s="16">
        <f t="shared" si="13"/>
        <v>10512</v>
      </c>
      <c r="M30" s="16"/>
      <c r="N30" s="16"/>
      <c r="O30" s="16"/>
      <c r="P30" s="13">
        <f t="shared" si="5"/>
        <v>317414</v>
      </c>
      <c r="Q30" s="16">
        <f t="shared" si="14"/>
        <v>17740</v>
      </c>
      <c r="R30" s="16">
        <v>0</v>
      </c>
      <c r="S30" s="16"/>
      <c r="T30" s="15">
        <v>74000</v>
      </c>
      <c r="U30" s="16">
        <v>200</v>
      </c>
      <c r="V30" s="16">
        <v>0</v>
      </c>
      <c r="W30" s="16"/>
      <c r="X30" s="16">
        <v>100</v>
      </c>
      <c r="Y30" s="16"/>
      <c r="Z30" s="16">
        <v>800</v>
      </c>
      <c r="AA30" s="16">
        <v>0</v>
      </c>
      <c r="AB30" s="16"/>
      <c r="AC30" s="16"/>
      <c r="AD30" s="16"/>
      <c r="AE30" s="13">
        <f t="shared" si="6"/>
        <v>92840</v>
      </c>
      <c r="AF30" s="13">
        <f t="shared" si="7"/>
        <v>224574</v>
      </c>
      <c r="AG30" s="17" t="s">
        <v>66</v>
      </c>
    </row>
    <row r="31" spans="1:33" x14ac:dyDescent="0.3">
      <c r="A31" s="1">
        <f t="shared" si="0"/>
        <v>31</v>
      </c>
      <c r="B31" s="4">
        <v>24</v>
      </c>
      <c r="C31" s="4" t="s">
        <v>67</v>
      </c>
      <c r="D31" s="16"/>
      <c r="E31" s="16"/>
      <c r="F31" s="16"/>
      <c r="G31" s="14">
        <v>187300</v>
      </c>
      <c r="H31" s="16"/>
      <c r="I31" s="13">
        <f t="shared" si="2"/>
        <v>187300</v>
      </c>
      <c r="J31" s="16">
        <f t="shared" si="3"/>
        <v>86158</v>
      </c>
      <c r="K31" s="16">
        <f t="shared" si="4"/>
        <v>50571</v>
      </c>
      <c r="L31" s="16">
        <f t="shared" si="13"/>
        <v>10512</v>
      </c>
      <c r="M31" s="16"/>
      <c r="N31" s="16"/>
      <c r="O31" s="16"/>
      <c r="P31" s="13">
        <f t="shared" si="5"/>
        <v>334541</v>
      </c>
      <c r="Q31" s="16">
        <f t="shared" si="14"/>
        <v>18730</v>
      </c>
      <c r="R31" s="16"/>
      <c r="S31" s="16"/>
      <c r="T31" s="15">
        <v>94000</v>
      </c>
      <c r="U31" s="16">
        <v>200</v>
      </c>
      <c r="V31" s="16">
        <v>500</v>
      </c>
      <c r="W31" s="16"/>
      <c r="X31" s="16">
        <v>100</v>
      </c>
      <c r="Y31" s="16"/>
      <c r="Z31" s="16">
        <v>800</v>
      </c>
      <c r="AA31" s="16">
        <v>0</v>
      </c>
      <c r="AB31" s="16"/>
      <c r="AC31" s="16"/>
      <c r="AD31" s="16"/>
      <c r="AE31" s="13">
        <f t="shared" si="6"/>
        <v>114330</v>
      </c>
      <c r="AF31" s="13">
        <f t="shared" si="7"/>
        <v>220211</v>
      </c>
      <c r="AG31" s="17"/>
    </row>
    <row r="32" spans="1:33" x14ac:dyDescent="0.3">
      <c r="A32" s="1">
        <f t="shared" si="0"/>
        <v>32</v>
      </c>
      <c r="B32" s="4">
        <v>25</v>
      </c>
      <c r="C32" s="20" t="s">
        <v>68</v>
      </c>
      <c r="D32" s="16"/>
      <c r="E32" s="16"/>
      <c r="F32" s="16"/>
      <c r="G32" s="14">
        <v>177400</v>
      </c>
      <c r="H32" s="16"/>
      <c r="I32" s="13">
        <f t="shared" si="2"/>
        <v>177400</v>
      </c>
      <c r="J32" s="16">
        <f t="shared" si="3"/>
        <v>81604</v>
      </c>
      <c r="K32" s="16">
        <f t="shared" si="4"/>
        <v>47898</v>
      </c>
      <c r="L32" s="16"/>
      <c r="M32" s="16"/>
      <c r="N32" s="16"/>
      <c r="O32" s="16"/>
      <c r="P32" s="13">
        <f t="shared" si="5"/>
        <v>306902</v>
      </c>
      <c r="Q32" s="16">
        <f>IF(MOD(I32*10%,10)=0,I32*10%,(I32*10%-MOD(I32*10%,10))+10)</f>
        <v>17740</v>
      </c>
      <c r="R32" s="16">
        <v>0</v>
      </c>
      <c r="S32" s="16"/>
      <c r="T32" s="15">
        <v>77000</v>
      </c>
      <c r="U32" s="16">
        <v>200</v>
      </c>
      <c r="V32" s="16">
        <v>0</v>
      </c>
      <c r="W32" s="16"/>
      <c r="X32" s="16">
        <v>100</v>
      </c>
      <c r="Y32" s="16"/>
      <c r="Z32" s="16">
        <v>800</v>
      </c>
      <c r="AA32" s="16">
        <v>0</v>
      </c>
      <c r="AB32" s="16"/>
      <c r="AC32" s="16"/>
      <c r="AD32" s="16"/>
      <c r="AE32" s="13">
        <f t="shared" si="6"/>
        <v>95840</v>
      </c>
      <c r="AF32" s="13">
        <f t="shared" si="7"/>
        <v>211062</v>
      </c>
      <c r="AG32" s="17" t="s">
        <v>69</v>
      </c>
    </row>
    <row r="33" spans="1:33" x14ac:dyDescent="0.3">
      <c r="A33" s="1">
        <f t="shared" si="0"/>
        <v>33</v>
      </c>
      <c r="B33" s="4">
        <v>26</v>
      </c>
      <c r="C33" s="4" t="s">
        <v>70</v>
      </c>
      <c r="D33" s="16"/>
      <c r="E33" s="16"/>
      <c r="F33" s="16"/>
      <c r="G33" s="14">
        <v>152300</v>
      </c>
      <c r="H33" s="16"/>
      <c r="I33" s="13">
        <f t="shared" si="2"/>
        <v>152300</v>
      </c>
      <c r="J33" s="16">
        <f t="shared" si="3"/>
        <v>70058</v>
      </c>
      <c r="K33" s="16">
        <f t="shared" si="4"/>
        <v>41121</v>
      </c>
      <c r="L33" s="16">
        <f t="shared" si="13"/>
        <v>10512</v>
      </c>
      <c r="M33" s="16"/>
      <c r="N33" s="16"/>
      <c r="O33" s="16"/>
      <c r="P33" s="13">
        <f t="shared" si="5"/>
        <v>273991</v>
      </c>
      <c r="Q33" s="16">
        <f t="shared" si="14"/>
        <v>15230</v>
      </c>
      <c r="R33" s="16">
        <v>20000</v>
      </c>
      <c r="S33" s="16"/>
      <c r="T33" s="15">
        <v>85000</v>
      </c>
      <c r="U33" s="16">
        <v>200</v>
      </c>
      <c r="V33" s="16">
        <v>325</v>
      </c>
      <c r="W33" s="16"/>
      <c r="X33" s="16">
        <v>100</v>
      </c>
      <c r="Y33" s="16"/>
      <c r="Z33" s="16">
        <v>800</v>
      </c>
      <c r="AA33" s="16">
        <v>0</v>
      </c>
      <c r="AB33" s="16"/>
      <c r="AC33" s="16"/>
      <c r="AD33" s="16"/>
      <c r="AE33" s="13">
        <f t="shared" si="6"/>
        <v>121655</v>
      </c>
      <c r="AF33" s="13">
        <f t="shared" si="7"/>
        <v>152336</v>
      </c>
      <c r="AG33" s="17"/>
    </row>
    <row r="34" spans="1:33" x14ac:dyDescent="0.3">
      <c r="A34" s="1">
        <f t="shared" si="0"/>
        <v>34</v>
      </c>
      <c r="B34" s="4">
        <v>27</v>
      </c>
      <c r="C34" s="4" t="s">
        <v>71</v>
      </c>
      <c r="D34" s="16"/>
      <c r="E34" s="16"/>
      <c r="F34" s="16"/>
      <c r="G34" s="14">
        <v>166400</v>
      </c>
      <c r="H34" s="16"/>
      <c r="I34" s="13">
        <f t="shared" si="2"/>
        <v>166400</v>
      </c>
      <c r="J34" s="16">
        <f t="shared" si="3"/>
        <v>76544</v>
      </c>
      <c r="K34" s="16">
        <f t="shared" si="4"/>
        <v>44928</v>
      </c>
      <c r="L34" s="16">
        <f t="shared" si="13"/>
        <v>10512</v>
      </c>
      <c r="M34" s="16">
        <v>0</v>
      </c>
      <c r="N34" s="16"/>
      <c r="O34" s="16"/>
      <c r="P34" s="13">
        <f t="shared" si="5"/>
        <v>298384</v>
      </c>
      <c r="Q34" s="16">
        <f t="shared" si="14"/>
        <v>16640</v>
      </c>
      <c r="R34" s="16"/>
      <c r="S34" s="16">
        <v>0</v>
      </c>
      <c r="T34" s="15">
        <v>55000</v>
      </c>
      <c r="U34" s="16">
        <v>200</v>
      </c>
      <c r="V34" s="16">
        <v>0</v>
      </c>
      <c r="W34" s="16"/>
      <c r="X34" s="16">
        <v>100</v>
      </c>
      <c r="Y34" s="16"/>
      <c r="Z34" s="16">
        <v>800</v>
      </c>
      <c r="AA34" s="16">
        <v>0</v>
      </c>
      <c r="AB34" s="16"/>
      <c r="AC34" s="16"/>
      <c r="AD34" s="16"/>
      <c r="AE34" s="13">
        <f t="shared" si="6"/>
        <v>72740</v>
      </c>
      <c r="AF34" s="13">
        <f t="shared" si="7"/>
        <v>225644</v>
      </c>
      <c r="AG34" s="17"/>
    </row>
    <row r="35" spans="1:33" x14ac:dyDescent="0.3">
      <c r="A35" s="1">
        <f t="shared" si="0"/>
        <v>35</v>
      </c>
      <c r="B35" s="4">
        <v>28</v>
      </c>
      <c r="C35" s="4" t="s">
        <v>72</v>
      </c>
      <c r="D35" s="16"/>
      <c r="E35" s="16"/>
      <c r="F35" s="16"/>
      <c r="G35" s="14">
        <v>166400</v>
      </c>
      <c r="H35" s="16"/>
      <c r="I35" s="13">
        <f t="shared" si="2"/>
        <v>166400</v>
      </c>
      <c r="J35" s="16">
        <f t="shared" si="3"/>
        <v>76544</v>
      </c>
      <c r="K35" s="16">
        <f t="shared" si="4"/>
        <v>44928</v>
      </c>
      <c r="L35" s="16">
        <f t="shared" si="13"/>
        <v>10512</v>
      </c>
      <c r="M35" s="16">
        <v>0</v>
      </c>
      <c r="N35" s="16"/>
      <c r="O35" s="16"/>
      <c r="P35" s="13">
        <f t="shared" si="5"/>
        <v>298384</v>
      </c>
      <c r="Q35" s="16">
        <f t="shared" si="14"/>
        <v>16640</v>
      </c>
      <c r="R35" s="16"/>
      <c r="S35" s="16">
        <v>0</v>
      </c>
      <c r="T35" s="15">
        <v>90000</v>
      </c>
      <c r="U35" s="16">
        <v>200</v>
      </c>
      <c r="V35" s="16">
        <v>0</v>
      </c>
      <c r="W35" s="16"/>
      <c r="X35" s="16">
        <v>100</v>
      </c>
      <c r="Y35" s="16"/>
      <c r="Z35" s="16">
        <v>800</v>
      </c>
      <c r="AA35" s="16">
        <v>0</v>
      </c>
      <c r="AB35" s="16"/>
      <c r="AC35" s="16"/>
      <c r="AD35" s="16"/>
      <c r="AE35" s="13">
        <f t="shared" si="6"/>
        <v>107740</v>
      </c>
      <c r="AF35" s="13">
        <f t="shared" si="7"/>
        <v>190644</v>
      </c>
      <c r="AG35" s="17"/>
    </row>
    <row r="36" spans="1:33" ht="24" x14ac:dyDescent="0.3">
      <c r="A36" s="1">
        <f t="shared" si="0"/>
        <v>36</v>
      </c>
      <c r="B36" s="4">
        <v>29</v>
      </c>
      <c r="C36" s="4" t="s">
        <v>73</v>
      </c>
      <c r="D36" s="16"/>
      <c r="E36" s="16"/>
      <c r="F36" s="16"/>
      <c r="G36" s="14">
        <v>181800</v>
      </c>
      <c r="H36" s="16"/>
      <c r="I36" s="13">
        <f t="shared" si="2"/>
        <v>181800</v>
      </c>
      <c r="J36" s="16">
        <f t="shared" si="3"/>
        <v>83628</v>
      </c>
      <c r="K36" s="16">
        <f t="shared" si="4"/>
        <v>49086</v>
      </c>
      <c r="L36" s="16">
        <f t="shared" si="13"/>
        <v>10512</v>
      </c>
      <c r="M36" s="16"/>
      <c r="N36" s="16"/>
      <c r="O36" s="16"/>
      <c r="P36" s="13">
        <f t="shared" si="5"/>
        <v>325026</v>
      </c>
      <c r="Q36" s="16">
        <f t="shared" si="14"/>
        <v>18180</v>
      </c>
      <c r="R36" s="16">
        <v>7000</v>
      </c>
      <c r="S36" s="16"/>
      <c r="T36" s="15">
        <v>61000</v>
      </c>
      <c r="U36" s="16">
        <v>200</v>
      </c>
      <c r="V36" s="16">
        <v>0</v>
      </c>
      <c r="W36" s="16"/>
      <c r="X36" s="16">
        <v>100</v>
      </c>
      <c r="Y36" s="16"/>
      <c r="Z36" s="16">
        <v>800</v>
      </c>
      <c r="AA36" s="16">
        <v>0</v>
      </c>
      <c r="AB36" s="16"/>
      <c r="AC36" s="16">
        <v>0</v>
      </c>
      <c r="AD36" s="16"/>
      <c r="AE36" s="13">
        <f t="shared" si="6"/>
        <v>87280</v>
      </c>
      <c r="AF36" s="13">
        <f t="shared" si="7"/>
        <v>237746</v>
      </c>
      <c r="AG36" s="21" t="s">
        <v>74</v>
      </c>
    </row>
    <row r="37" spans="1:33" x14ac:dyDescent="0.3">
      <c r="A37" s="1">
        <f t="shared" si="0"/>
        <v>37</v>
      </c>
      <c r="B37" s="4">
        <v>30</v>
      </c>
      <c r="C37" s="20" t="s">
        <v>75</v>
      </c>
      <c r="D37" s="16"/>
      <c r="E37" s="16"/>
      <c r="F37" s="16"/>
      <c r="G37" s="14">
        <v>181800</v>
      </c>
      <c r="H37" s="16"/>
      <c r="I37" s="13">
        <f t="shared" si="2"/>
        <v>181800</v>
      </c>
      <c r="J37" s="16">
        <f t="shared" si="3"/>
        <v>83628</v>
      </c>
      <c r="K37" s="16">
        <f t="shared" si="4"/>
        <v>49086</v>
      </c>
      <c r="L37" s="16">
        <f t="shared" si="13"/>
        <v>10512</v>
      </c>
      <c r="M37" s="16"/>
      <c r="N37" s="16"/>
      <c r="O37" s="16"/>
      <c r="P37" s="13">
        <f t="shared" si="5"/>
        <v>325026</v>
      </c>
      <c r="Q37" s="16">
        <f t="shared" si="14"/>
        <v>18180</v>
      </c>
      <c r="R37" s="16">
        <v>20000</v>
      </c>
      <c r="S37" s="16">
        <v>0</v>
      </c>
      <c r="T37" s="15">
        <v>88000</v>
      </c>
      <c r="U37" s="16">
        <v>200</v>
      </c>
      <c r="V37" s="16">
        <v>0</v>
      </c>
      <c r="W37" s="16"/>
      <c r="X37" s="16">
        <v>100</v>
      </c>
      <c r="Y37" s="16"/>
      <c r="Z37" s="16">
        <v>800</v>
      </c>
      <c r="AA37" s="16">
        <v>0</v>
      </c>
      <c r="AB37" s="16"/>
      <c r="AC37" s="16"/>
      <c r="AD37" s="16"/>
      <c r="AE37" s="13">
        <f t="shared" si="6"/>
        <v>127280</v>
      </c>
      <c r="AF37" s="13">
        <f t="shared" si="7"/>
        <v>197746</v>
      </c>
      <c r="AG37" s="17"/>
    </row>
    <row r="38" spans="1:33" x14ac:dyDescent="0.3">
      <c r="A38" s="1">
        <f t="shared" si="0"/>
        <v>38</v>
      </c>
      <c r="B38" s="4">
        <v>31</v>
      </c>
      <c r="C38" s="4" t="s">
        <v>76</v>
      </c>
      <c r="D38" s="16"/>
      <c r="E38" s="16"/>
      <c r="F38" s="16"/>
      <c r="G38" s="14">
        <v>181800</v>
      </c>
      <c r="H38" s="16"/>
      <c r="I38" s="13">
        <f t="shared" si="2"/>
        <v>181800</v>
      </c>
      <c r="J38" s="16">
        <f t="shared" si="3"/>
        <v>83628</v>
      </c>
      <c r="K38" s="16">
        <f t="shared" si="4"/>
        <v>49086</v>
      </c>
      <c r="L38" s="16">
        <f t="shared" si="13"/>
        <v>10512</v>
      </c>
      <c r="M38" s="16"/>
      <c r="N38" s="16"/>
      <c r="O38" s="16"/>
      <c r="P38" s="13">
        <f t="shared" si="5"/>
        <v>325026</v>
      </c>
      <c r="Q38" s="16">
        <f t="shared" si="14"/>
        <v>18180</v>
      </c>
      <c r="R38" s="16">
        <v>4000</v>
      </c>
      <c r="S38" s="16">
        <v>0</v>
      </c>
      <c r="T38" s="15">
        <v>77000</v>
      </c>
      <c r="U38" s="16">
        <v>200</v>
      </c>
      <c r="V38" s="16">
        <v>0</v>
      </c>
      <c r="W38" s="16"/>
      <c r="X38" s="16">
        <v>100</v>
      </c>
      <c r="Y38" s="16"/>
      <c r="Z38" s="16">
        <v>800</v>
      </c>
      <c r="AA38" s="16">
        <v>0</v>
      </c>
      <c r="AB38" s="16"/>
      <c r="AC38" s="16"/>
      <c r="AD38" s="16"/>
      <c r="AE38" s="13">
        <f t="shared" si="6"/>
        <v>100280</v>
      </c>
      <c r="AF38" s="13">
        <f t="shared" si="7"/>
        <v>224746</v>
      </c>
      <c r="AG38" s="17"/>
    </row>
    <row r="39" spans="1:33" x14ac:dyDescent="0.3">
      <c r="A39" s="1">
        <f t="shared" si="0"/>
        <v>39</v>
      </c>
      <c r="B39" s="4">
        <v>32</v>
      </c>
      <c r="C39" s="4" t="s">
        <v>77</v>
      </c>
      <c r="D39" s="16"/>
      <c r="E39" s="16"/>
      <c r="F39" s="16"/>
      <c r="G39" s="14">
        <v>171400</v>
      </c>
      <c r="H39" s="16"/>
      <c r="I39" s="13">
        <f t="shared" si="2"/>
        <v>171400</v>
      </c>
      <c r="J39" s="16">
        <f t="shared" si="3"/>
        <v>78844</v>
      </c>
      <c r="K39" s="16">
        <f t="shared" si="4"/>
        <v>46278</v>
      </c>
      <c r="L39" s="16">
        <f t="shared" si="13"/>
        <v>10512</v>
      </c>
      <c r="M39" s="16"/>
      <c r="N39" s="16"/>
      <c r="O39" s="16"/>
      <c r="P39" s="13">
        <f t="shared" si="5"/>
        <v>307034</v>
      </c>
      <c r="Q39" s="16">
        <f t="shared" si="14"/>
        <v>17140</v>
      </c>
      <c r="R39" s="16">
        <v>4450</v>
      </c>
      <c r="S39" s="16">
        <v>0</v>
      </c>
      <c r="T39" s="15">
        <v>79000</v>
      </c>
      <c r="U39" s="16">
        <v>200</v>
      </c>
      <c r="V39" s="16">
        <v>0</v>
      </c>
      <c r="W39" s="16"/>
      <c r="X39" s="16">
        <v>100</v>
      </c>
      <c r="Y39" s="16"/>
      <c r="Z39" s="16">
        <v>800</v>
      </c>
      <c r="AA39" s="16">
        <v>0</v>
      </c>
      <c r="AB39" s="16"/>
      <c r="AC39" s="16"/>
      <c r="AD39" s="16"/>
      <c r="AE39" s="13">
        <f t="shared" si="6"/>
        <v>101690</v>
      </c>
      <c r="AF39" s="13">
        <f t="shared" si="7"/>
        <v>205344</v>
      </c>
      <c r="AG39" s="17"/>
    </row>
    <row r="40" spans="1:33" x14ac:dyDescent="0.3">
      <c r="A40" s="1">
        <f t="shared" si="0"/>
        <v>40</v>
      </c>
      <c r="B40" s="4">
        <v>33</v>
      </c>
      <c r="C40" s="4" t="s">
        <v>78</v>
      </c>
      <c r="D40" s="16"/>
      <c r="E40" s="16"/>
      <c r="F40" s="16"/>
      <c r="G40" s="14">
        <v>166400</v>
      </c>
      <c r="H40" s="16"/>
      <c r="I40" s="13">
        <f t="shared" si="2"/>
        <v>166400</v>
      </c>
      <c r="J40" s="16">
        <f t="shared" si="3"/>
        <v>76544</v>
      </c>
      <c r="K40" s="16">
        <f t="shared" si="4"/>
        <v>44928</v>
      </c>
      <c r="L40" s="16">
        <f t="shared" si="13"/>
        <v>10512</v>
      </c>
      <c r="M40" s="16"/>
      <c r="N40" s="16"/>
      <c r="O40" s="16"/>
      <c r="P40" s="13">
        <f t="shared" si="5"/>
        <v>298384</v>
      </c>
      <c r="Q40" s="16">
        <f t="shared" si="14"/>
        <v>16640</v>
      </c>
      <c r="R40" s="16">
        <v>0</v>
      </c>
      <c r="S40" s="16"/>
      <c r="T40" s="15">
        <v>90000</v>
      </c>
      <c r="U40" s="16">
        <v>200</v>
      </c>
      <c r="V40" s="16">
        <v>0</v>
      </c>
      <c r="W40" s="16"/>
      <c r="X40" s="16">
        <v>100</v>
      </c>
      <c r="Y40" s="16"/>
      <c r="Z40" s="16">
        <v>800</v>
      </c>
      <c r="AA40" s="16">
        <v>0</v>
      </c>
      <c r="AB40" s="16"/>
      <c r="AC40" s="16"/>
      <c r="AD40" s="16"/>
      <c r="AE40" s="13">
        <f t="shared" si="6"/>
        <v>107740</v>
      </c>
      <c r="AF40" s="13">
        <f t="shared" si="7"/>
        <v>190644</v>
      </c>
      <c r="AG40" s="17"/>
    </row>
    <row r="41" spans="1:33" x14ac:dyDescent="0.3">
      <c r="A41" s="1">
        <f t="shared" si="0"/>
        <v>41</v>
      </c>
      <c r="B41" s="8">
        <v>34</v>
      </c>
      <c r="C41" s="8" t="s">
        <v>79</v>
      </c>
      <c r="D41" s="9"/>
      <c r="E41" s="9"/>
      <c r="F41" s="9"/>
      <c r="G41" s="18">
        <v>0</v>
      </c>
      <c r="H41" s="9"/>
      <c r="I41" s="11">
        <f t="shared" si="2"/>
        <v>0</v>
      </c>
      <c r="J41" s="16">
        <f t="shared" si="3"/>
        <v>0</v>
      </c>
      <c r="K41" s="16">
        <f t="shared" si="4"/>
        <v>0</v>
      </c>
      <c r="L41" s="16">
        <v>0</v>
      </c>
      <c r="M41" s="9"/>
      <c r="N41" s="9"/>
      <c r="O41" s="9"/>
      <c r="P41" s="13">
        <f t="shared" si="5"/>
        <v>0</v>
      </c>
      <c r="Q41" s="9">
        <v>0</v>
      </c>
      <c r="R41" s="9">
        <v>0</v>
      </c>
      <c r="S41" s="9"/>
      <c r="T41" s="10"/>
      <c r="U41" s="9"/>
      <c r="V41" s="9">
        <v>0</v>
      </c>
      <c r="W41" s="9"/>
      <c r="X41" s="9">
        <v>0</v>
      </c>
      <c r="Y41" s="9"/>
      <c r="Z41" s="9">
        <v>0</v>
      </c>
      <c r="AA41" s="9">
        <v>0</v>
      </c>
      <c r="AB41" s="9"/>
      <c r="AC41" s="9"/>
      <c r="AD41" s="9"/>
      <c r="AE41" s="11">
        <f t="shared" si="6"/>
        <v>0</v>
      </c>
      <c r="AF41" s="11">
        <f t="shared" si="7"/>
        <v>0</v>
      </c>
      <c r="AG41" s="12" t="s">
        <v>80</v>
      </c>
    </row>
    <row r="42" spans="1:33" x14ac:dyDescent="0.3">
      <c r="A42" s="1">
        <f t="shared" si="0"/>
        <v>42</v>
      </c>
      <c r="B42" s="4">
        <v>35</v>
      </c>
      <c r="C42" s="4" t="s">
        <v>81</v>
      </c>
      <c r="D42" s="16"/>
      <c r="E42" s="16"/>
      <c r="F42" s="16"/>
      <c r="G42" s="14">
        <v>172200</v>
      </c>
      <c r="H42" s="16"/>
      <c r="I42" s="13">
        <f t="shared" si="2"/>
        <v>172200</v>
      </c>
      <c r="J42" s="16">
        <f t="shared" si="3"/>
        <v>79212</v>
      </c>
      <c r="K42" s="16">
        <f t="shared" si="4"/>
        <v>46494</v>
      </c>
      <c r="L42" s="16">
        <f t="shared" ref="L42:L48" si="15">7200+ROUND(7200*46%,0)</f>
        <v>10512</v>
      </c>
      <c r="M42" s="16"/>
      <c r="N42" s="16"/>
      <c r="O42" s="16"/>
      <c r="P42" s="13">
        <f t="shared" si="5"/>
        <v>308418</v>
      </c>
      <c r="Q42" s="16">
        <f>IF(MOD(I42*10%,10)=0,I42*10%,(I42*10%-MOD(I42*10%,10))+10)</f>
        <v>17220</v>
      </c>
      <c r="R42" s="16">
        <v>0</v>
      </c>
      <c r="S42" s="16"/>
      <c r="T42" s="15">
        <v>86000</v>
      </c>
      <c r="U42" s="16"/>
      <c r="V42" s="16">
        <v>325</v>
      </c>
      <c r="W42" s="16"/>
      <c r="X42" s="16">
        <v>100</v>
      </c>
      <c r="Y42" s="16"/>
      <c r="Z42" s="16">
        <v>800</v>
      </c>
      <c r="AA42" s="16">
        <v>0</v>
      </c>
      <c r="AB42" s="16"/>
      <c r="AC42" s="16"/>
      <c r="AD42" s="16"/>
      <c r="AE42" s="13">
        <f t="shared" si="6"/>
        <v>104445</v>
      </c>
      <c r="AF42" s="13">
        <f t="shared" si="7"/>
        <v>203973</v>
      </c>
      <c r="AG42" s="17"/>
    </row>
    <row r="43" spans="1:33" x14ac:dyDescent="0.3">
      <c r="A43" s="1">
        <f t="shared" si="0"/>
        <v>43</v>
      </c>
      <c r="B43" s="4">
        <v>36</v>
      </c>
      <c r="C43" s="4" t="s">
        <v>82</v>
      </c>
      <c r="D43" s="16"/>
      <c r="E43" s="16"/>
      <c r="F43" s="16"/>
      <c r="G43" s="14">
        <v>172200</v>
      </c>
      <c r="H43" s="16"/>
      <c r="I43" s="13">
        <f t="shared" si="2"/>
        <v>172200</v>
      </c>
      <c r="J43" s="16">
        <f t="shared" si="3"/>
        <v>79212</v>
      </c>
      <c r="K43" s="16">
        <f t="shared" si="4"/>
        <v>46494</v>
      </c>
      <c r="L43" s="16">
        <f t="shared" si="15"/>
        <v>10512</v>
      </c>
      <c r="M43" s="16"/>
      <c r="N43" s="16"/>
      <c r="O43" s="16"/>
      <c r="P43" s="13">
        <f t="shared" si="5"/>
        <v>308418</v>
      </c>
      <c r="Q43" s="16">
        <f t="shared" si="14"/>
        <v>17220</v>
      </c>
      <c r="R43" s="16">
        <v>20000</v>
      </c>
      <c r="S43" s="16"/>
      <c r="T43" s="15">
        <v>93000</v>
      </c>
      <c r="U43" s="16"/>
      <c r="V43" s="16">
        <v>0</v>
      </c>
      <c r="W43" s="16"/>
      <c r="X43" s="16">
        <v>100</v>
      </c>
      <c r="Y43" s="16"/>
      <c r="Z43" s="16">
        <v>800</v>
      </c>
      <c r="AA43" s="16">
        <v>0</v>
      </c>
      <c r="AB43" s="16"/>
      <c r="AC43" s="16"/>
      <c r="AD43" s="16"/>
      <c r="AE43" s="13">
        <f t="shared" si="6"/>
        <v>131120</v>
      </c>
      <c r="AF43" s="13">
        <f t="shared" si="7"/>
        <v>177298</v>
      </c>
      <c r="AG43" s="17" t="s">
        <v>66</v>
      </c>
    </row>
    <row r="44" spans="1:33" x14ac:dyDescent="0.3">
      <c r="A44" s="1">
        <f t="shared" si="0"/>
        <v>44</v>
      </c>
      <c r="B44" s="4">
        <v>37</v>
      </c>
      <c r="C44" s="4" t="s">
        <v>83</v>
      </c>
      <c r="D44" s="16"/>
      <c r="E44" s="16"/>
      <c r="F44" s="16"/>
      <c r="G44" s="14">
        <v>98400</v>
      </c>
      <c r="H44" s="16"/>
      <c r="I44" s="13">
        <f t="shared" si="2"/>
        <v>98400</v>
      </c>
      <c r="J44" s="16">
        <f t="shared" si="3"/>
        <v>45264</v>
      </c>
      <c r="K44" s="16">
        <f t="shared" si="4"/>
        <v>26568</v>
      </c>
      <c r="L44" s="16">
        <f t="shared" si="15"/>
        <v>10512</v>
      </c>
      <c r="M44" s="16"/>
      <c r="N44" s="16"/>
      <c r="O44" s="16"/>
      <c r="P44" s="13">
        <f t="shared" si="5"/>
        <v>180744</v>
      </c>
      <c r="Q44" s="16">
        <f t="shared" si="14"/>
        <v>9840</v>
      </c>
      <c r="R44" s="16">
        <v>20000</v>
      </c>
      <c r="S44" s="16"/>
      <c r="T44" s="15">
        <v>5000</v>
      </c>
      <c r="U44" s="16">
        <v>200</v>
      </c>
      <c r="V44" s="16">
        <v>325</v>
      </c>
      <c r="W44" s="16"/>
      <c r="X44" s="16">
        <v>100</v>
      </c>
      <c r="Y44" s="16"/>
      <c r="Z44" s="16">
        <v>800</v>
      </c>
      <c r="AA44" s="16">
        <v>0</v>
      </c>
      <c r="AB44" s="16"/>
      <c r="AC44" s="16"/>
      <c r="AD44" s="16"/>
      <c r="AE44" s="13">
        <f t="shared" si="6"/>
        <v>36265</v>
      </c>
      <c r="AF44" s="13">
        <f t="shared" si="7"/>
        <v>144479</v>
      </c>
      <c r="AG44" s="17"/>
    </row>
    <row r="45" spans="1:33" x14ac:dyDescent="0.3">
      <c r="A45" s="1">
        <f t="shared" si="0"/>
        <v>45</v>
      </c>
      <c r="B45" s="4">
        <v>38</v>
      </c>
      <c r="C45" s="4" t="s">
        <v>84</v>
      </c>
      <c r="D45" s="16"/>
      <c r="E45" s="16"/>
      <c r="F45" s="16"/>
      <c r="G45" s="14">
        <v>143600</v>
      </c>
      <c r="H45" s="16"/>
      <c r="I45" s="13">
        <f t="shared" si="2"/>
        <v>143600</v>
      </c>
      <c r="J45" s="16">
        <f t="shared" si="3"/>
        <v>66056</v>
      </c>
      <c r="K45" s="16">
        <f t="shared" si="4"/>
        <v>38772</v>
      </c>
      <c r="L45" s="16">
        <f t="shared" si="15"/>
        <v>10512</v>
      </c>
      <c r="M45" s="16"/>
      <c r="N45" s="16"/>
      <c r="O45" s="16"/>
      <c r="P45" s="13">
        <f t="shared" si="5"/>
        <v>258940</v>
      </c>
      <c r="Q45" s="16"/>
      <c r="R45" s="16"/>
      <c r="S45" s="16"/>
      <c r="T45" s="15">
        <v>50000</v>
      </c>
      <c r="U45" s="16"/>
      <c r="V45" s="16">
        <v>0</v>
      </c>
      <c r="W45" s="16"/>
      <c r="X45" s="16">
        <v>100</v>
      </c>
      <c r="Y45" s="16"/>
      <c r="Z45" s="16"/>
      <c r="AA45" s="16">
        <v>0</v>
      </c>
      <c r="AB45" s="16"/>
      <c r="AC45" s="16"/>
      <c r="AD45" s="15">
        <f t="shared" ref="AD45:AD48" si="16">ROUND((G45+J45)*10%,0)+ROUND(N45*10%,0)</f>
        <v>20966</v>
      </c>
      <c r="AE45" s="13">
        <f t="shared" si="6"/>
        <v>71066</v>
      </c>
      <c r="AF45" s="13">
        <f t="shared" si="7"/>
        <v>187874</v>
      </c>
      <c r="AG45" s="17"/>
    </row>
    <row r="46" spans="1:33" x14ac:dyDescent="0.3">
      <c r="A46" s="1">
        <f t="shared" si="0"/>
        <v>46</v>
      </c>
      <c r="B46" s="4">
        <v>39</v>
      </c>
      <c r="C46" s="4" t="s">
        <v>85</v>
      </c>
      <c r="D46" s="16"/>
      <c r="E46" s="16"/>
      <c r="F46" s="16"/>
      <c r="G46" s="14">
        <v>147900</v>
      </c>
      <c r="H46" s="16"/>
      <c r="I46" s="13">
        <f t="shared" si="2"/>
        <v>147900</v>
      </c>
      <c r="J46" s="16">
        <f t="shared" si="3"/>
        <v>68034</v>
      </c>
      <c r="K46" s="16">
        <f t="shared" si="4"/>
        <v>39933</v>
      </c>
      <c r="L46" s="16">
        <f t="shared" si="15"/>
        <v>10512</v>
      </c>
      <c r="M46" s="16">
        <v>0</v>
      </c>
      <c r="N46" s="16"/>
      <c r="O46" s="16"/>
      <c r="P46" s="13">
        <f t="shared" si="5"/>
        <v>266379</v>
      </c>
      <c r="Q46" s="16"/>
      <c r="R46" s="16"/>
      <c r="S46" s="16"/>
      <c r="T46" s="15">
        <v>69000</v>
      </c>
      <c r="U46" s="16">
        <v>200</v>
      </c>
      <c r="V46" s="16">
        <v>0</v>
      </c>
      <c r="W46" s="16"/>
      <c r="X46" s="16">
        <v>100</v>
      </c>
      <c r="Y46" s="16"/>
      <c r="Z46" s="16"/>
      <c r="AA46" s="16">
        <v>0</v>
      </c>
      <c r="AB46" s="16"/>
      <c r="AC46" s="16"/>
      <c r="AD46" s="15">
        <f t="shared" si="16"/>
        <v>21593</v>
      </c>
      <c r="AE46" s="13">
        <f t="shared" si="6"/>
        <v>90893</v>
      </c>
      <c r="AF46" s="13">
        <f t="shared" si="7"/>
        <v>175486</v>
      </c>
      <c r="AG46" s="17" t="s">
        <v>86</v>
      </c>
    </row>
    <row r="47" spans="1:33" x14ac:dyDescent="0.3">
      <c r="A47" s="1">
        <f t="shared" si="0"/>
        <v>47</v>
      </c>
      <c r="B47" s="4">
        <v>40</v>
      </c>
      <c r="C47" s="4" t="s">
        <v>87</v>
      </c>
      <c r="D47" s="16"/>
      <c r="E47" s="16"/>
      <c r="F47" s="16"/>
      <c r="G47" s="14">
        <v>143600</v>
      </c>
      <c r="H47" s="16"/>
      <c r="I47" s="13">
        <f t="shared" si="2"/>
        <v>143600</v>
      </c>
      <c r="J47" s="16">
        <f t="shared" si="3"/>
        <v>66056</v>
      </c>
      <c r="K47" s="16">
        <f t="shared" si="4"/>
        <v>38772</v>
      </c>
      <c r="L47" s="16">
        <f t="shared" si="15"/>
        <v>10512</v>
      </c>
      <c r="M47" s="16">
        <v>0</v>
      </c>
      <c r="N47" s="16"/>
      <c r="O47" s="16"/>
      <c r="P47" s="13">
        <f t="shared" si="5"/>
        <v>258940</v>
      </c>
      <c r="Q47" s="16"/>
      <c r="R47" s="16"/>
      <c r="S47" s="16"/>
      <c r="T47" s="15">
        <v>124000</v>
      </c>
      <c r="U47" s="16"/>
      <c r="V47" s="16">
        <v>325</v>
      </c>
      <c r="W47" s="16"/>
      <c r="X47" s="16">
        <v>100</v>
      </c>
      <c r="Y47" s="16"/>
      <c r="Z47" s="16"/>
      <c r="AA47" s="16">
        <v>0</v>
      </c>
      <c r="AB47" s="16"/>
      <c r="AC47" s="16"/>
      <c r="AD47" s="15">
        <f t="shared" si="16"/>
        <v>20966</v>
      </c>
      <c r="AE47" s="13">
        <f t="shared" si="6"/>
        <v>145391</v>
      </c>
      <c r="AF47" s="13">
        <f t="shared" si="7"/>
        <v>113549</v>
      </c>
      <c r="AG47" s="17"/>
    </row>
    <row r="48" spans="1:33" x14ac:dyDescent="0.3">
      <c r="A48" s="1">
        <f t="shared" si="0"/>
        <v>48</v>
      </c>
      <c r="B48" s="4">
        <v>41</v>
      </c>
      <c r="C48" s="4" t="s">
        <v>88</v>
      </c>
      <c r="D48" s="16"/>
      <c r="E48" s="16"/>
      <c r="F48" s="16"/>
      <c r="G48" s="14">
        <v>156900</v>
      </c>
      <c r="H48" s="16"/>
      <c r="I48" s="13">
        <f t="shared" si="2"/>
        <v>156900</v>
      </c>
      <c r="J48" s="16">
        <f t="shared" si="3"/>
        <v>72174</v>
      </c>
      <c r="K48" s="16">
        <f t="shared" si="4"/>
        <v>42363</v>
      </c>
      <c r="L48" s="16">
        <f t="shared" si="15"/>
        <v>10512</v>
      </c>
      <c r="M48" s="16"/>
      <c r="N48" s="16"/>
      <c r="O48" s="16"/>
      <c r="P48" s="13">
        <f t="shared" si="5"/>
        <v>281949</v>
      </c>
      <c r="Q48" s="16"/>
      <c r="R48" s="16"/>
      <c r="S48" s="16"/>
      <c r="T48" s="15">
        <v>93000</v>
      </c>
      <c r="U48" s="16">
        <v>200</v>
      </c>
      <c r="V48" s="16">
        <v>325</v>
      </c>
      <c r="W48" s="16"/>
      <c r="X48" s="16">
        <v>100</v>
      </c>
      <c r="Y48" s="16"/>
      <c r="Z48" s="16"/>
      <c r="AA48" s="16">
        <v>0</v>
      </c>
      <c r="AB48" s="16"/>
      <c r="AC48" s="16"/>
      <c r="AD48" s="15">
        <f t="shared" si="16"/>
        <v>22907</v>
      </c>
      <c r="AE48" s="13">
        <f t="shared" si="6"/>
        <v>116532</v>
      </c>
      <c r="AF48" s="13">
        <f t="shared" si="7"/>
        <v>165417</v>
      </c>
      <c r="AG48" s="17"/>
    </row>
    <row r="49" spans="1:33" x14ac:dyDescent="0.3">
      <c r="A49" s="1">
        <f t="shared" si="0"/>
        <v>49</v>
      </c>
      <c r="B49" s="4"/>
      <c r="C49" s="4"/>
      <c r="D49" s="16"/>
      <c r="E49" s="16"/>
      <c r="F49" s="16"/>
      <c r="G49" s="15"/>
      <c r="H49" s="16"/>
      <c r="I49" s="13"/>
      <c r="J49" s="16"/>
      <c r="K49" s="16"/>
      <c r="L49" s="16"/>
      <c r="M49" s="16"/>
      <c r="N49" s="15"/>
      <c r="O49" s="16"/>
      <c r="P49" s="13"/>
      <c r="Q49" s="16"/>
      <c r="R49" s="16"/>
      <c r="S49" s="16"/>
      <c r="T49" s="15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3"/>
      <c r="AF49" s="13"/>
      <c r="AG49" s="17"/>
    </row>
    <row r="50" spans="1:33" x14ac:dyDescent="0.3">
      <c r="A50" s="1">
        <f t="shared" si="0"/>
        <v>50</v>
      </c>
      <c r="B50" s="4"/>
      <c r="C50" s="5"/>
      <c r="D50" s="16"/>
      <c r="E50" s="16"/>
      <c r="F50" s="16"/>
      <c r="G50" s="15"/>
      <c r="H50" s="16"/>
      <c r="I50" s="13"/>
      <c r="J50" s="16"/>
      <c r="K50" s="16"/>
      <c r="L50" s="16"/>
      <c r="M50" s="16"/>
      <c r="N50" s="15"/>
      <c r="O50" s="16"/>
      <c r="P50" s="13"/>
      <c r="Q50" s="16"/>
      <c r="R50" s="16"/>
      <c r="S50" s="16"/>
      <c r="T50" s="15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3"/>
      <c r="AF50" s="13"/>
      <c r="AG50" s="17"/>
    </row>
    <row r="51" spans="1:33" x14ac:dyDescent="0.3">
      <c r="A51" s="1">
        <f t="shared" si="0"/>
        <v>51</v>
      </c>
      <c r="B51" s="4"/>
      <c r="C51" s="5"/>
      <c r="D51" s="16"/>
      <c r="E51" s="16"/>
      <c r="F51" s="16"/>
      <c r="G51" s="15"/>
      <c r="H51" s="16"/>
      <c r="I51" s="13"/>
      <c r="J51" s="16"/>
      <c r="K51" s="16"/>
      <c r="L51" s="16"/>
      <c r="M51" s="16"/>
      <c r="N51" s="15"/>
      <c r="O51" s="16"/>
      <c r="P51" s="13"/>
      <c r="Q51" s="16"/>
      <c r="R51" s="16"/>
      <c r="S51" s="16"/>
      <c r="T51" s="15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3"/>
      <c r="AF51" s="13"/>
      <c r="AG51" s="17"/>
    </row>
    <row r="52" spans="1:33" x14ac:dyDescent="0.3">
      <c r="A52" s="1">
        <f t="shared" si="0"/>
        <v>52</v>
      </c>
      <c r="B52" s="4"/>
      <c r="C52" s="5"/>
      <c r="D52" s="16"/>
      <c r="E52" s="16"/>
      <c r="F52" s="16"/>
      <c r="G52" s="15"/>
      <c r="H52" s="16"/>
      <c r="I52" s="13"/>
      <c r="J52" s="16"/>
      <c r="K52" s="16"/>
      <c r="L52" s="16"/>
      <c r="M52" s="16"/>
      <c r="N52" s="15"/>
      <c r="O52" s="16"/>
      <c r="P52" s="13"/>
      <c r="Q52" s="16"/>
      <c r="R52" s="16"/>
      <c r="S52" s="16"/>
      <c r="T52" s="15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3"/>
      <c r="AF52" s="13"/>
      <c r="AG52" s="17"/>
    </row>
    <row r="53" spans="1:33" x14ac:dyDescent="0.3">
      <c r="A53" s="1">
        <f t="shared" si="0"/>
        <v>53</v>
      </c>
      <c r="B53" s="4"/>
      <c r="C53" s="5"/>
      <c r="D53" s="16"/>
      <c r="E53" s="16"/>
      <c r="F53" s="16"/>
      <c r="G53" s="15"/>
      <c r="H53" s="16"/>
      <c r="I53" s="13"/>
      <c r="J53" s="16"/>
      <c r="K53" s="16"/>
      <c r="L53" s="16"/>
      <c r="M53" s="16"/>
      <c r="N53" s="15"/>
      <c r="O53" s="16"/>
      <c r="P53" s="13"/>
      <c r="Q53" s="16"/>
      <c r="R53" s="16"/>
      <c r="S53" s="16"/>
      <c r="T53" s="15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3"/>
      <c r="AF53" s="13"/>
      <c r="AG53" s="17"/>
    </row>
    <row r="54" spans="1:33" x14ac:dyDescent="0.3">
      <c r="A54" s="1">
        <f t="shared" si="0"/>
        <v>54</v>
      </c>
      <c r="B54" s="4"/>
      <c r="C54" s="5"/>
      <c r="D54" s="16"/>
      <c r="E54" s="16"/>
      <c r="F54" s="16"/>
      <c r="G54" s="15"/>
      <c r="H54" s="16"/>
      <c r="I54" s="13"/>
      <c r="J54" s="16"/>
      <c r="K54" s="16"/>
      <c r="L54" s="16"/>
      <c r="M54" s="16"/>
      <c r="N54" s="15"/>
      <c r="O54" s="16"/>
      <c r="P54" s="13"/>
      <c r="Q54" s="16"/>
      <c r="R54" s="16"/>
      <c r="S54" s="16"/>
      <c r="T54" s="15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3"/>
      <c r="AF54" s="13"/>
      <c r="AG54" s="17"/>
    </row>
    <row r="55" spans="1:33" x14ac:dyDescent="0.3">
      <c r="A55" s="1">
        <f t="shared" si="0"/>
        <v>55</v>
      </c>
      <c r="B55" s="4"/>
      <c r="C55" s="5"/>
      <c r="D55" s="16"/>
      <c r="E55" s="16"/>
      <c r="F55" s="16"/>
      <c r="G55" s="15"/>
      <c r="H55" s="16"/>
      <c r="I55" s="13"/>
      <c r="J55" s="16"/>
      <c r="K55" s="16"/>
      <c r="L55" s="16"/>
      <c r="M55" s="16"/>
      <c r="N55" s="15"/>
      <c r="O55" s="16"/>
      <c r="P55" s="13"/>
      <c r="Q55" s="16"/>
      <c r="R55" s="16"/>
      <c r="S55" s="16"/>
      <c r="T55" s="15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3"/>
      <c r="AF55" s="13"/>
      <c r="AG55" s="17"/>
    </row>
    <row r="56" spans="1:33" x14ac:dyDescent="0.3">
      <c r="A56" s="1">
        <f t="shared" si="0"/>
        <v>56</v>
      </c>
      <c r="B56" s="4"/>
      <c r="C56" s="5"/>
      <c r="D56" s="16"/>
      <c r="E56" s="16"/>
      <c r="F56" s="16"/>
      <c r="G56" s="15"/>
      <c r="H56" s="16"/>
      <c r="I56" s="13"/>
      <c r="J56" s="16"/>
      <c r="K56" s="16"/>
      <c r="L56" s="16"/>
      <c r="M56" s="16"/>
      <c r="N56" s="15"/>
      <c r="O56" s="16"/>
      <c r="P56" s="13"/>
      <c r="Q56" s="16"/>
      <c r="R56" s="16"/>
      <c r="S56" s="16"/>
      <c r="T56" s="15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3"/>
      <c r="AF56" s="13"/>
      <c r="AG56" s="17"/>
    </row>
    <row r="57" spans="1:33" x14ac:dyDescent="0.3">
      <c r="A57" s="1">
        <f t="shared" si="0"/>
        <v>57</v>
      </c>
      <c r="B57" s="4"/>
      <c r="C57" s="5"/>
      <c r="D57" s="16"/>
      <c r="E57" s="16"/>
      <c r="F57" s="16"/>
      <c r="G57" s="15"/>
      <c r="H57" s="16"/>
      <c r="I57" s="13"/>
      <c r="J57" s="16"/>
      <c r="K57" s="16"/>
      <c r="L57" s="16"/>
      <c r="M57" s="16"/>
      <c r="N57" s="15"/>
      <c r="O57" s="16"/>
      <c r="P57" s="13"/>
      <c r="Q57" s="16"/>
      <c r="R57" s="16"/>
      <c r="S57" s="16"/>
      <c r="T57" s="15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3"/>
      <c r="AF57" s="13"/>
      <c r="AG57" s="17"/>
    </row>
    <row r="58" spans="1:33" x14ac:dyDescent="0.3">
      <c r="A58" s="1">
        <f t="shared" si="0"/>
        <v>58</v>
      </c>
      <c r="B58" s="4"/>
      <c r="C58" s="5"/>
      <c r="D58" s="16"/>
      <c r="E58" s="16"/>
      <c r="F58" s="16"/>
      <c r="G58" s="15"/>
      <c r="H58" s="16"/>
      <c r="I58" s="13"/>
      <c r="J58" s="16"/>
      <c r="K58" s="16"/>
      <c r="L58" s="16"/>
      <c r="M58" s="16"/>
      <c r="N58" s="15"/>
      <c r="O58" s="16"/>
      <c r="P58" s="13"/>
      <c r="Q58" s="16"/>
      <c r="R58" s="16"/>
      <c r="S58" s="16"/>
      <c r="T58" s="15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3"/>
      <c r="AF58" s="13"/>
      <c r="AG58" s="17"/>
    </row>
    <row r="59" spans="1:33" x14ac:dyDescent="0.3">
      <c r="A59" s="1">
        <f t="shared" si="0"/>
        <v>59</v>
      </c>
      <c r="B59" s="20"/>
      <c r="C59" s="20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3">
        <f>SUM(Q59:AD59)</f>
        <v>0</v>
      </c>
      <c r="AF59" s="15"/>
      <c r="AG59" s="4"/>
    </row>
    <row r="60" spans="1:33" x14ac:dyDescent="0.3">
      <c r="A60" s="1">
        <f t="shared" si="0"/>
        <v>60</v>
      </c>
      <c r="B60" s="5"/>
      <c r="C60" s="5" t="s">
        <v>8</v>
      </c>
      <c r="D60" s="13">
        <f>SUM(D6:D59)</f>
        <v>0</v>
      </c>
      <c r="E60" s="13">
        <f>SUM(E6:E59)</f>
        <v>0</v>
      </c>
      <c r="F60" s="13"/>
      <c r="G60" s="13">
        <f t="shared" ref="G60:AF60" si="17">SUM(G6:G59)</f>
        <v>5733900</v>
      </c>
      <c r="H60" s="13">
        <f t="shared" si="17"/>
        <v>0</v>
      </c>
      <c r="I60" s="13">
        <f t="shared" si="17"/>
        <v>5733900</v>
      </c>
      <c r="J60" s="13">
        <f t="shared" si="17"/>
        <v>2637594</v>
      </c>
      <c r="K60" s="13">
        <f t="shared" si="17"/>
        <v>1548153</v>
      </c>
      <c r="L60" s="13">
        <f t="shared" si="17"/>
        <v>346896</v>
      </c>
      <c r="M60" s="13">
        <f t="shared" si="17"/>
        <v>600</v>
      </c>
      <c r="N60" s="13">
        <f t="shared" si="17"/>
        <v>0</v>
      </c>
      <c r="O60" s="13">
        <f t="shared" si="17"/>
        <v>0</v>
      </c>
      <c r="P60" s="13">
        <f t="shared" si="17"/>
        <v>10267143</v>
      </c>
      <c r="Q60" s="13">
        <f t="shared" si="17"/>
        <v>486720</v>
      </c>
      <c r="R60" s="13">
        <f t="shared" si="17"/>
        <v>222450</v>
      </c>
      <c r="S60" s="13">
        <f t="shared" si="17"/>
        <v>0</v>
      </c>
      <c r="T60" s="13">
        <f t="shared" si="17"/>
        <v>2772000</v>
      </c>
      <c r="U60" s="13">
        <f t="shared" si="17"/>
        <v>5400</v>
      </c>
      <c r="V60" s="13">
        <f t="shared" si="17"/>
        <v>5100</v>
      </c>
      <c r="W60" s="13">
        <f t="shared" si="17"/>
        <v>0</v>
      </c>
      <c r="X60" s="13">
        <f t="shared" si="17"/>
        <v>3300</v>
      </c>
      <c r="Y60" s="13">
        <f t="shared" si="17"/>
        <v>0</v>
      </c>
      <c r="Z60" s="13">
        <f t="shared" si="17"/>
        <v>21600</v>
      </c>
      <c r="AA60" s="13">
        <f t="shared" si="17"/>
        <v>0</v>
      </c>
      <c r="AB60" s="13">
        <f t="shared" si="17"/>
        <v>0</v>
      </c>
      <c r="AC60" s="13">
        <f t="shared" si="17"/>
        <v>0</v>
      </c>
      <c r="AD60" s="13">
        <f t="shared" si="17"/>
        <v>126538</v>
      </c>
      <c r="AE60" s="13">
        <f t="shared" si="17"/>
        <v>3643108</v>
      </c>
      <c r="AF60" s="13">
        <f t="shared" si="17"/>
        <v>6624035</v>
      </c>
      <c r="AG60" s="7"/>
    </row>
    <row r="61" spans="1:33" x14ac:dyDescent="0.3">
      <c r="A61" s="1">
        <f t="shared" si="0"/>
        <v>61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3"/>
    </row>
    <row r="62" spans="1:33" x14ac:dyDescent="0.3">
      <c r="A62" s="1">
        <f t="shared" si="0"/>
        <v>62</v>
      </c>
      <c r="B62" s="132" t="s">
        <v>0</v>
      </c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24"/>
    </row>
    <row r="63" spans="1:33" x14ac:dyDescent="0.3">
      <c r="A63" s="1">
        <f t="shared" si="0"/>
        <v>63</v>
      </c>
      <c r="B63" s="132" t="s">
        <v>1</v>
      </c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24"/>
    </row>
    <row r="64" spans="1:33" x14ac:dyDescent="0.3">
      <c r="A64" s="1">
        <f t="shared" si="0"/>
        <v>64</v>
      </c>
      <c r="B64" s="132" t="s">
        <v>2</v>
      </c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24"/>
    </row>
    <row r="65" spans="1:33" x14ac:dyDescent="0.3">
      <c r="A65" s="1">
        <f t="shared" si="0"/>
        <v>65</v>
      </c>
      <c r="B65" s="132" t="s">
        <v>89</v>
      </c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24"/>
    </row>
    <row r="66" spans="1:33" ht="24" x14ac:dyDescent="0.3">
      <c r="A66" s="1">
        <f t="shared" si="0"/>
        <v>66</v>
      </c>
      <c r="B66" s="5" t="s">
        <v>4</v>
      </c>
      <c r="C66" s="5" t="s">
        <v>5</v>
      </c>
      <c r="D66" s="5"/>
      <c r="E66" s="5"/>
      <c r="F66" s="5"/>
      <c r="G66" s="7" t="s">
        <v>6</v>
      </c>
      <c r="H66" s="7" t="s">
        <v>7</v>
      </c>
      <c r="I66" s="7" t="s">
        <v>8</v>
      </c>
      <c r="J66" s="7" t="s">
        <v>9</v>
      </c>
      <c r="K66" s="7" t="s">
        <v>10</v>
      </c>
      <c r="L66" s="7" t="s">
        <v>11</v>
      </c>
      <c r="M66" s="7" t="s">
        <v>12</v>
      </c>
      <c r="N66" s="6" t="s">
        <v>13</v>
      </c>
      <c r="O66" s="7" t="s">
        <v>14</v>
      </c>
      <c r="P66" s="7" t="s">
        <v>15</v>
      </c>
      <c r="Q66" s="7" t="s">
        <v>16</v>
      </c>
      <c r="R66" s="7" t="s">
        <v>17</v>
      </c>
      <c r="S66" s="7" t="s">
        <v>18</v>
      </c>
      <c r="T66" s="7" t="s">
        <v>19</v>
      </c>
      <c r="U66" s="7" t="s">
        <v>90</v>
      </c>
      <c r="V66" s="7" t="s">
        <v>21</v>
      </c>
      <c r="W66" s="7" t="s">
        <v>20</v>
      </c>
      <c r="X66" s="7" t="s">
        <v>91</v>
      </c>
      <c r="Y66" s="7" t="s">
        <v>92</v>
      </c>
      <c r="Z66" s="7" t="s">
        <v>23</v>
      </c>
      <c r="AA66" s="5" t="s">
        <v>93</v>
      </c>
      <c r="AB66" s="5" t="s">
        <v>94</v>
      </c>
      <c r="AC66" s="5"/>
      <c r="AD66" s="5" t="s">
        <v>26</v>
      </c>
      <c r="AE66" s="5" t="s">
        <v>27</v>
      </c>
      <c r="AF66" s="7" t="s">
        <v>28</v>
      </c>
      <c r="AG66" s="7" t="s">
        <v>29</v>
      </c>
    </row>
    <row r="67" spans="1:33" x14ac:dyDescent="0.3">
      <c r="A67" s="1">
        <f t="shared" ref="A67:A130" si="18">A66+1</f>
        <v>67</v>
      </c>
      <c r="B67" s="20">
        <v>1</v>
      </c>
      <c r="C67" s="20" t="s">
        <v>95</v>
      </c>
      <c r="D67" s="15"/>
      <c r="E67" s="15"/>
      <c r="F67" s="15"/>
      <c r="G67" s="14">
        <v>72100</v>
      </c>
      <c r="H67" s="15"/>
      <c r="I67" s="13">
        <f>SUM(G67:H67)</f>
        <v>72100</v>
      </c>
      <c r="J67" s="16">
        <f>ROUND(I67*46%,0)</f>
        <v>33166</v>
      </c>
      <c r="K67" s="16">
        <f t="shared" ref="K67:K77" si="19">ROUND(I67*27%,0)</f>
        <v>19467</v>
      </c>
      <c r="L67" s="16">
        <f>3600+ROUND(3600*46%,0)</f>
        <v>5256</v>
      </c>
      <c r="M67" s="16">
        <v>0</v>
      </c>
      <c r="N67" s="16"/>
      <c r="O67" s="16"/>
      <c r="P67" s="13">
        <f>SUM(I67:O67)</f>
        <v>129989</v>
      </c>
      <c r="Q67" s="16">
        <f t="shared" ref="Q67:Q72" si="20">IF(MOD(I67*10%,10)=0,I67*10%,(I67*10%-MOD(I67*10%,10))+10)</f>
        <v>7210</v>
      </c>
      <c r="R67" s="15">
        <v>0</v>
      </c>
      <c r="S67" s="15">
        <v>0</v>
      </c>
      <c r="T67" s="14">
        <v>30000</v>
      </c>
      <c r="U67" s="15">
        <v>366</v>
      </c>
      <c r="V67" s="15">
        <v>0</v>
      </c>
      <c r="W67" s="15"/>
      <c r="X67" s="15"/>
      <c r="Y67" s="15">
        <v>0</v>
      </c>
      <c r="Z67" s="15">
        <v>200</v>
      </c>
      <c r="AA67" s="15">
        <v>10</v>
      </c>
      <c r="AB67" s="15"/>
      <c r="AC67" s="15"/>
      <c r="AD67" s="15"/>
      <c r="AE67" s="13">
        <f>SUM(Q67:AD67)</f>
        <v>37786</v>
      </c>
      <c r="AF67" s="13">
        <f>P67-AE67</f>
        <v>92203</v>
      </c>
      <c r="AG67" s="17"/>
    </row>
    <row r="68" spans="1:33" x14ac:dyDescent="0.3">
      <c r="A68" s="1">
        <f t="shared" si="18"/>
        <v>68</v>
      </c>
      <c r="B68" s="20">
        <v>2</v>
      </c>
      <c r="C68" s="20" t="s">
        <v>96</v>
      </c>
      <c r="D68" s="15"/>
      <c r="E68" s="15"/>
      <c r="F68" s="15"/>
      <c r="G68" s="14">
        <v>58600</v>
      </c>
      <c r="H68" s="15"/>
      <c r="I68" s="13">
        <f t="shared" ref="I68:I77" si="21">G68+H68</f>
        <v>58600</v>
      </c>
      <c r="J68" s="16">
        <f t="shared" ref="J68:J77" si="22">ROUND(I68*46%,0)</f>
        <v>26956</v>
      </c>
      <c r="K68" s="16">
        <f t="shared" si="19"/>
        <v>15822</v>
      </c>
      <c r="L68" s="16">
        <f t="shared" ref="L68:L75" si="23">3600+ROUND(3600*46%,0)</f>
        <v>5256</v>
      </c>
      <c r="M68" s="16"/>
      <c r="N68" s="16"/>
      <c r="O68" s="16"/>
      <c r="P68" s="13">
        <f t="shared" ref="P68:P77" si="24">SUM(I68:O68)</f>
        <v>106634</v>
      </c>
      <c r="Q68" s="16">
        <f t="shared" si="20"/>
        <v>5860</v>
      </c>
      <c r="R68" s="15">
        <v>10000</v>
      </c>
      <c r="S68" s="15"/>
      <c r="T68" s="14">
        <v>3500</v>
      </c>
      <c r="U68" s="15">
        <v>776</v>
      </c>
      <c r="V68" s="15">
        <v>0</v>
      </c>
      <c r="W68" s="15"/>
      <c r="X68" s="15"/>
      <c r="Y68" s="15">
        <v>0</v>
      </c>
      <c r="Z68" s="15">
        <v>200</v>
      </c>
      <c r="AA68" s="15">
        <v>10</v>
      </c>
      <c r="AB68" s="15"/>
      <c r="AC68" s="15"/>
      <c r="AD68" s="15"/>
      <c r="AE68" s="13">
        <f t="shared" ref="AE68:AE77" si="25">SUM(Q68:AD68)</f>
        <v>20346</v>
      </c>
      <c r="AF68" s="13">
        <f t="shared" ref="AF68:AF77" si="26">P68-AE68</f>
        <v>86288</v>
      </c>
      <c r="AG68" s="17" t="s">
        <v>66</v>
      </c>
    </row>
    <row r="69" spans="1:33" ht="84" x14ac:dyDescent="0.3">
      <c r="A69" s="1">
        <f t="shared" si="18"/>
        <v>69</v>
      </c>
      <c r="B69" s="20">
        <v>3</v>
      </c>
      <c r="C69" s="20" t="s">
        <v>97</v>
      </c>
      <c r="D69" s="15"/>
      <c r="E69" s="15"/>
      <c r="F69" s="15"/>
      <c r="G69" s="14">
        <v>62200</v>
      </c>
      <c r="H69" s="15">
        <v>0</v>
      </c>
      <c r="I69" s="13">
        <f t="shared" si="21"/>
        <v>62200</v>
      </c>
      <c r="J69" s="16">
        <f t="shared" si="22"/>
        <v>28612</v>
      </c>
      <c r="K69" s="16">
        <f t="shared" si="19"/>
        <v>16794</v>
      </c>
      <c r="L69" s="16">
        <f t="shared" si="23"/>
        <v>5256</v>
      </c>
      <c r="M69" s="16">
        <v>0</v>
      </c>
      <c r="N69" s="16"/>
      <c r="O69" s="16"/>
      <c r="P69" s="13">
        <f t="shared" si="24"/>
        <v>112862</v>
      </c>
      <c r="Q69" s="16">
        <f t="shared" si="20"/>
        <v>6220</v>
      </c>
      <c r="R69" s="15">
        <v>15000</v>
      </c>
      <c r="S69" s="15"/>
      <c r="T69" s="14">
        <v>17000</v>
      </c>
      <c r="U69" s="15"/>
      <c r="V69" s="15">
        <v>0</v>
      </c>
      <c r="W69" s="15"/>
      <c r="X69" s="15"/>
      <c r="Y69" s="15">
        <v>0</v>
      </c>
      <c r="Z69" s="15">
        <v>200</v>
      </c>
      <c r="AA69" s="15">
        <v>10</v>
      </c>
      <c r="AB69" s="15"/>
      <c r="AC69" s="15"/>
      <c r="AD69" s="15"/>
      <c r="AE69" s="13">
        <f t="shared" si="25"/>
        <v>38430</v>
      </c>
      <c r="AF69" s="13">
        <f t="shared" si="26"/>
        <v>74432</v>
      </c>
      <c r="AG69" s="12" t="s">
        <v>98</v>
      </c>
    </row>
    <row r="70" spans="1:33" x14ac:dyDescent="0.3">
      <c r="A70" s="1">
        <f t="shared" si="18"/>
        <v>70</v>
      </c>
      <c r="B70" s="20">
        <v>4</v>
      </c>
      <c r="C70" s="20" t="s">
        <v>99</v>
      </c>
      <c r="D70" s="15"/>
      <c r="E70" s="15"/>
      <c r="F70" s="15"/>
      <c r="G70" s="14">
        <v>44100</v>
      </c>
      <c r="H70" s="15"/>
      <c r="I70" s="13">
        <f t="shared" si="21"/>
        <v>44100</v>
      </c>
      <c r="J70" s="16">
        <f t="shared" si="22"/>
        <v>20286</v>
      </c>
      <c r="K70" s="16">
        <f t="shared" si="19"/>
        <v>11907</v>
      </c>
      <c r="L70" s="16">
        <f t="shared" si="23"/>
        <v>5256</v>
      </c>
      <c r="M70" s="16">
        <v>0</v>
      </c>
      <c r="N70" s="16"/>
      <c r="O70" s="16"/>
      <c r="P70" s="13">
        <f t="shared" si="24"/>
        <v>81549</v>
      </c>
      <c r="Q70" s="16">
        <f t="shared" si="20"/>
        <v>4410</v>
      </c>
      <c r="R70" s="15">
        <v>10000</v>
      </c>
      <c r="S70" s="15"/>
      <c r="T70" s="14">
        <v>1500</v>
      </c>
      <c r="U70" s="15">
        <v>0</v>
      </c>
      <c r="V70" s="15">
        <v>125</v>
      </c>
      <c r="W70" s="15"/>
      <c r="X70" s="15"/>
      <c r="Y70" s="15"/>
      <c r="Z70" s="15">
        <v>200</v>
      </c>
      <c r="AA70" s="15">
        <v>10</v>
      </c>
      <c r="AB70" s="15"/>
      <c r="AC70" s="15"/>
      <c r="AD70" s="15"/>
      <c r="AE70" s="13">
        <f t="shared" si="25"/>
        <v>16245</v>
      </c>
      <c r="AF70" s="13">
        <f t="shared" si="26"/>
        <v>65304</v>
      </c>
      <c r="AG70" s="17"/>
    </row>
    <row r="71" spans="1:33" ht="24" x14ac:dyDescent="0.3">
      <c r="A71" s="1">
        <f t="shared" si="18"/>
        <v>71</v>
      </c>
      <c r="B71" s="20">
        <v>5</v>
      </c>
      <c r="C71" s="20" t="s">
        <v>100</v>
      </c>
      <c r="D71" s="15"/>
      <c r="E71" s="15"/>
      <c r="F71" s="15"/>
      <c r="G71" s="14">
        <v>32000</v>
      </c>
      <c r="H71" s="15"/>
      <c r="I71" s="13">
        <f>G71+H71</f>
        <v>32000</v>
      </c>
      <c r="J71" s="16">
        <f t="shared" si="22"/>
        <v>14720</v>
      </c>
      <c r="K71" s="16">
        <f t="shared" si="19"/>
        <v>8640</v>
      </c>
      <c r="L71" s="16">
        <f t="shared" si="23"/>
        <v>5256</v>
      </c>
      <c r="M71" s="16">
        <f>I71*10%</f>
        <v>3200</v>
      </c>
      <c r="N71" s="16"/>
      <c r="O71" s="16"/>
      <c r="P71" s="13">
        <f t="shared" si="24"/>
        <v>63816</v>
      </c>
      <c r="Q71" s="16">
        <v>0</v>
      </c>
      <c r="R71" s="15"/>
      <c r="S71" s="15"/>
      <c r="T71" s="14">
        <v>15000</v>
      </c>
      <c r="U71" s="15"/>
      <c r="V71" s="15">
        <v>125</v>
      </c>
      <c r="W71" s="15"/>
      <c r="X71" s="15"/>
      <c r="Y71" s="15"/>
      <c r="Z71" s="15">
        <v>0</v>
      </c>
      <c r="AA71" s="15">
        <v>10</v>
      </c>
      <c r="AB71" s="15"/>
      <c r="AC71" s="15"/>
      <c r="AD71" s="15">
        <f>ROUND((G71+J71)*10%,0)+ROUND(N71*10%,0)</f>
        <v>4672</v>
      </c>
      <c r="AE71" s="13">
        <f t="shared" si="25"/>
        <v>19807</v>
      </c>
      <c r="AF71" s="13">
        <f t="shared" si="26"/>
        <v>44009</v>
      </c>
      <c r="AG71" s="17" t="s">
        <v>101</v>
      </c>
    </row>
    <row r="72" spans="1:33" x14ac:dyDescent="0.3">
      <c r="A72" s="1">
        <f t="shared" si="18"/>
        <v>72</v>
      </c>
      <c r="B72" s="20">
        <v>6</v>
      </c>
      <c r="C72" s="20" t="s">
        <v>102</v>
      </c>
      <c r="D72" s="15"/>
      <c r="E72" s="15"/>
      <c r="F72" s="15"/>
      <c r="G72" s="14">
        <v>38300</v>
      </c>
      <c r="H72" s="15"/>
      <c r="I72" s="13">
        <f t="shared" si="21"/>
        <v>38300</v>
      </c>
      <c r="J72" s="16">
        <f t="shared" si="22"/>
        <v>17618</v>
      </c>
      <c r="K72" s="16">
        <f t="shared" si="19"/>
        <v>10341</v>
      </c>
      <c r="L72" s="16">
        <f t="shared" si="23"/>
        <v>5256</v>
      </c>
      <c r="M72" s="16">
        <v>0</v>
      </c>
      <c r="N72" s="16"/>
      <c r="O72" s="16"/>
      <c r="P72" s="13">
        <f t="shared" si="24"/>
        <v>71515</v>
      </c>
      <c r="Q72" s="16">
        <f t="shared" si="20"/>
        <v>3830</v>
      </c>
      <c r="R72" s="15">
        <v>10000</v>
      </c>
      <c r="S72" s="15"/>
      <c r="T72" s="14">
        <v>4000</v>
      </c>
      <c r="U72" s="15">
        <v>0</v>
      </c>
      <c r="V72" s="15">
        <v>125</v>
      </c>
      <c r="W72" s="15"/>
      <c r="X72" s="15"/>
      <c r="Y72" s="15"/>
      <c r="Z72" s="15">
        <v>100</v>
      </c>
      <c r="AA72" s="15">
        <v>10</v>
      </c>
      <c r="AB72" s="15">
        <v>5</v>
      </c>
      <c r="AC72" s="15"/>
      <c r="AD72" s="15"/>
      <c r="AE72" s="13">
        <f t="shared" si="25"/>
        <v>18070</v>
      </c>
      <c r="AF72" s="13">
        <f t="shared" si="26"/>
        <v>53445</v>
      </c>
      <c r="AG72" s="25"/>
    </row>
    <row r="73" spans="1:33" x14ac:dyDescent="0.3">
      <c r="A73" s="1">
        <f t="shared" si="18"/>
        <v>73</v>
      </c>
      <c r="B73" s="20">
        <v>7</v>
      </c>
      <c r="C73" s="20" t="s">
        <v>103</v>
      </c>
      <c r="D73" s="15"/>
      <c r="E73" s="15"/>
      <c r="F73" s="15"/>
      <c r="G73" s="14">
        <v>70000</v>
      </c>
      <c r="H73" s="15"/>
      <c r="I73" s="13">
        <f>G73+H73</f>
        <v>70000</v>
      </c>
      <c r="J73" s="16">
        <f t="shared" si="22"/>
        <v>32200</v>
      </c>
      <c r="K73" s="16">
        <f t="shared" si="19"/>
        <v>18900</v>
      </c>
      <c r="L73" s="16">
        <f t="shared" si="23"/>
        <v>5256</v>
      </c>
      <c r="M73" s="16">
        <v>0</v>
      </c>
      <c r="N73" s="16"/>
      <c r="O73" s="16"/>
      <c r="P73" s="13">
        <f t="shared" si="24"/>
        <v>126356</v>
      </c>
      <c r="Q73" s="16">
        <v>0</v>
      </c>
      <c r="R73" s="15"/>
      <c r="S73" s="15"/>
      <c r="T73" s="14">
        <v>35000</v>
      </c>
      <c r="U73" s="15"/>
      <c r="V73" s="15">
        <v>0</v>
      </c>
      <c r="W73" s="15"/>
      <c r="X73" s="15"/>
      <c r="Y73" s="15"/>
      <c r="Z73" s="15"/>
      <c r="AA73" s="15">
        <v>10</v>
      </c>
      <c r="AB73" s="15"/>
      <c r="AC73" s="15"/>
      <c r="AD73" s="15">
        <f>ROUND((G73+J73)*10%,0)+ROUND(N73*10%,0)</f>
        <v>10220</v>
      </c>
      <c r="AE73" s="13">
        <f t="shared" si="25"/>
        <v>45230</v>
      </c>
      <c r="AF73" s="13">
        <f t="shared" si="26"/>
        <v>81126</v>
      </c>
      <c r="AG73" s="25"/>
    </row>
    <row r="74" spans="1:33" x14ac:dyDescent="0.3">
      <c r="A74" s="1">
        <f t="shared" si="18"/>
        <v>74</v>
      </c>
      <c r="B74" s="20">
        <v>8</v>
      </c>
      <c r="C74" s="20" t="s">
        <v>104</v>
      </c>
      <c r="D74" s="15"/>
      <c r="E74" s="15"/>
      <c r="F74" s="15"/>
      <c r="G74" s="14">
        <v>31100</v>
      </c>
      <c r="H74" s="15"/>
      <c r="I74" s="13">
        <f t="shared" si="21"/>
        <v>31100</v>
      </c>
      <c r="J74" s="16">
        <f t="shared" si="22"/>
        <v>14306</v>
      </c>
      <c r="K74" s="16">
        <f t="shared" si="19"/>
        <v>8397</v>
      </c>
      <c r="L74" s="16">
        <f>7200+ROUND(7200*46%,0)</f>
        <v>10512</v>
      </c>
      <c r="M74" s="16">
        <v>0</v>
      </c>
      <c r="N74" s="16"/>
      <c r="O74" s="16"/>
      <c r="P74" s="13">
        <f t="shared" si="24"/>
        <v>64315</v>
      </c>
      <c r="Q74" s="16">
        <v>0</v>
      </c>
      <c r="R74" s="15"/>
      <c r="S74" s="15"/>
      <c r="T74" s="14"/>
      <c r="U74" s="15"/>
      <c r="V74" s="15">
        <v>125</v>
      </c>
      <c r="W74" s="15"/>
      <c r="X74" s="15"/>
      <c r="Y74" s="15"/>
      <c r="Z74" s="15"/>
      <c r="AA74" s="15">
        <v>10</v>
      </c>
      <c r="AB74" s="15"/>
      <c r="AC74" s="15"/>
      <c r="AD74" s="15">
        <f>ROUND((G74+J74)*10%,0)+ROUND(N74*10%,0)</f>
        <v>4541</v>
      </c>
      <c r="AE74" s="13">
        <f t="shared" si="25"/>
        <v>4676</v>
      </c>
      <c r="AF74" s="13">
        <f t="shared" si="26"/>
        <v>59639</v>
      </c>
      <c r="AG74" s="25"/>
    </row>
    <row r="75" spans="1:33" x14ac:dyDescent="0.3">
      <c r="A75" s="1">
        <f t="shared" si="18"/>
        <v>75</v>
      </c>
      <c r="B75" s="20">
        <v>9</v>
      </c>
      <c r="C75" s="20" t="s">
        <v>105</v>
      </c>
      <c r="D75" s="15"/>
      <c r="E75" s="15"/>
      <c r="F75" s="15"/>
      <c r="G75" s="14">
        <v>28400</v>
      </c>
      <c r="H75" s="15"/>
      <c r="I75" s="13">
        <f t="shared" si="21"/>
        <v>28400</v>
      </c>
      <c r="J75" s="16">
        <f t="shared" si="22"/>
        <v>13064</v>
      </c>
      <c r="K75" s="16">
        <f t="shared" si="19"/>
        <v>7668</v>
      </c>
      <c r="L75" s="16">
        <f t="shared" si="23"/>
        <v>5256</v>
      </c>
      <c r="M75" s="16"/>
      <c r="N75" s="16"/>
      <c r="O75" s="16"/>
      <c r="P75" s="13">
        <f t="shared" si="24"/>
        <v>54388</v>
      </c>
      <c r="Q75" s="16">
        <v>0</v>
      </c>
      <c r="R75" s="15"/>
      <c r="S75" s="15"/>
      <c r="T75" s="14">
        <v>7500</v>
      </c>
      <c r="U75" s="15">
        <v>0</v>
      </c>
      <c r="V75" s="15">
        <v>125</v>
      </c>
      <c r="W75" s="15">
        <v>0</v>
      </c>
      <c r="X75" s="15"/>
      <c r="Y75" s="15">
        <v>0</v>
      </c>
      <c r="Z75" s="15">
        <v>0</v>
      </c>
      <c r="AA75" s="15">
        <v>10</v>
      </c>
      <c r="AB75" s="15">
        <v>0</v>
      </c>
      <c r="AC75" s="15"/>
      <c r="AD75" s="15">
        <f>ROUND((G75+J75)*10%,0)+ROUND(N75*10%,0)</f>
        <v>4146</v>
      </c>
      <c r="AE75" s="13">
        <f t="shared" si="25"/>
        <v>11781</v>
      </c>
      <c r="AF75" s="13">
        <f t="shared" si="26"/>
        <v>42607</v>
      </c>
      <c r="AG75" s="25"/>
    </row>
    <row r="76" spans="1:33" ht="36" x14ac:dyDescent="0.3">
      <c r="A76" s="1">
        <f t="shared" si="18"/>
        <v>76</v>
      </c>
      <c r="B76" s="20">
        <v>10</v>
      </c>
      <c r="C76" s="20" t="s">
        <v>106</v>
      </c>
      <c r="D76" s="15"/>
      <c r="E76" s="15"/>
      <c r="F76" s="15"/>
      <c r="G76" s="14">
        <v>0</v>
      </c>
      <c r="H76" s="15"/>
      <c r="I76" s="13">
        <f t="shared" si="21"/>
        <v>0</v>
      </c>
      <c r="J76" s="16">
        <f t="shared" si="22"/>
        <v>0</v>
      </c>
      <c r="K76" s="16">
        <f t="shared" si="19"/>
        <v>0</v>
      </c>
      <c r="L76" s="16"/>
      <c r="M76" s="16">
        <v>0</v>
      </c>
      <c r="N76" s="16"/>
      <c r="O76" s="16"/>
      <c r="P76" s="13">
        <f t="shared" si="24"/>
        <v>0</v>
      </c>
      <c r="Q76" s="16"/>
      <c r="R76" s="15"/>
      <c r="S76" s="15"/>
      <c r="T76" s="14">
        <v>0</v>
      </c>
      <c r="U76" s="15"/>
      <c r="V76" s="15">
        <v>0</v>
      </c>
      <c r="W76" s="15"/>
      <c r="X76" s="15"/>
      <c r="Y76" s="15"/>
      <c r="Z76" s="15"/>
      <c r="AA76" s="15"/>
      <c r="AB76" s="15"/>
      <c r="AC76" s="15"/>
      <c r="AD76" s="15"/>
      <c r="AE76" s="13">
        <f t="shared" si="25"/>
        <v>0</v>
      </c>
      <c r="AF76" s="13">
        <f t="shared" si="26"/>
        <v>0</v>
      </c>
      <c r="AG76" s="17" t="s">
        <v>107</v>
      </c>
    </row>
    <row r="77" spans="1:33" x14ac:dyDescent="0.3">
      <c r="A77" s="1">
        <f t="shared" si="18"/>
        <v>77</v>
      </c>
      <c r="B77" s="26">
        <v>11</v>
      </c>
      <c r="C77" s="26" t="s">
        <v>108</v>
      </c>
      <c r="D77" s="10"/>
      <c r="E77" s="10"/>
      <c r="F77" s="10"/>
      <c r="G77" s="10">
        <v>0</v>
      </c>
      <c r="H77" s="10"/>
      <c r="I77" s="11">
        <f t="shared" si="21"/>
        <v>0</v>
      </c>
      <c r="J77" s="16">
        <f t="shared" si="22"/>
        <v>0</v>
      </c>
      <c r="K77" s="16">
        <f t="shared" si="19"/>
        <v>0</v>
      </c>
      <c r="L77" s="9"/>
      <c r="M77" s="9">
        <v>0</v>
      </c>
      <c r="N77" s="9"/>
      <c r="O77" s="9"/>
      <c r="P77" s="11">
        <f t="shared" si="24"/>
        <v>0</v>
      </c>
      <c r="Q77" s="9"/>
      <c r="R77" s="10"/>
      <c r="S77" s="10"/>
      <c r="T77" s="18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1">
        <f t="shared" si="25"/>
        <v>0</v>
      </c>
      <c r="AF77" s="11">
        <f t="shared" si="26"/>
        <v>0</v>
      </c>
      <c r="AG77" s="12"/>
    </row>
    <row r="78" spans="1:33" x14ac:dyDescent="0.3">
      <c r="A78" s="1">
        <f t="shared" si="18"/>
        <v>78</v>
      </c>
      <c r="B78" s="20"/>
      <c r="C78" s="20"/>
      <c r="D78" s="15"/>
      <c r="E78" s="15"/>
      <c r="F78" s="15"/>
      <c r="G78" s="15"/>
      <c r="H78" s="15"/>
      <c r="I78" s="13"/>
      <c r="J78" s="16"/>
      <c r="K78" s="16"/>
      <c r="L78" s="16"/>
      <c r="M78" s="16"/>
      <c r="N78" s="15"/>
      <c r="O78" s="15"/>
      <c r="P78" s="13"/>
      <c r="Q78" s="16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3"/>
      <c r="AF78" s="13"/>
      <c r="AG78" s="17"/>
    </row>
    <row r="79" spans="1:33" x14ac:dyDescent="0.3">
      <c r="A79" s="1">
        <f t="shared" si="18"/>
        <v>79</v>
      </c>
      <c r="B79" s="20"/>
      <c r="C79" s="20"/>
      <c r="D79" s="15"/>
      <c r="E79" s="15"/>
      <c r="F79" s="15"/>
      <c r="G79" s="15"/>
      <c r="H79" s="15"/>
      <c r="I79" s="13"/>
      <c r="J79" s="16"/>
      <c r="K79" s="16"/>
      <c r="L79" s="16"/>
      <c r="M79" s="16"/>
      <c r="N79" s="15"/>
      <c r="O79" s="15"/>
      <c r="P79" s="13"/>
      <c r="Q79" s="16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3"/>
      <c r="AF79" s="13"/>
      <c r="AG79" s="17"/>
    </row>
    <row r="80" spans="1:33" x14ac:dyDescent="0.3">
      <c r="A80" s="1">
        <f t="shared" si="18"/>
        <v>80</v>
      </c>
      <c r="B80" s="20"/>
      <c r="C80" s="20"/>
      <c r="D80" s="15"/>
      <c r="E80" s="15"/>
      <c r="F80" s="15"/>
      <c r="G80" s="15"/>
      <c r="H80" s="15"/>
      <c r="I80" s="13"/>
      <c r="J80" s="16"/>
      <c r="K80" s="16"/>
      <c r="L80" s="16"/>
      <c r="M80" s="16"/>
      <c r="N80" s="15"/>
      <c r="O80" s="15"/>
      <c r="P80" s="13"/>
      <c r="Q80" s="16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3"/>
      <c r="AF80" s="13"/>
      <c r="AG80" s="17"/>
    </row>
    <row r="81" spans="1:33" x14ac:dyDescent="0.3">
      <c r="A81" s="1">
        <f t="shared" si="18"/>
        <v>81</v>
      </c>
      <c r="B81" s="20"/>
      <c r="C81" s="20"/>
      <c r="D81" s="15"/>
      <c r="E81" s="15"/>
      <c r="F81" s="15"/>
      <c r="G81" s="15"/>
      <c r="H81" s="15"/>
      <c r="I81" s="13"/>
      <c r="J81" s="16"/>
      <c r="K81" s="16"/>
      <c r="L81" s="16"/>
      <c r="M81" s="16"/>
      <c r="N81" s="15"/>
      <c r="O81" s="15"/>
      <c r="P81" s="13"/>
      <c r="Q81" s="16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3"/>
      <c r="AF81" s="13"/>
      <c r="AG81" s="17"/>
    </row>
    <row r="82" spans="1:33" x14ac:dyDescent="0.3">
      <c r="A82" s="1">
        <f t="shared" si="18"/>
        <v>82</v>
      </c>
      <c r="B82" s="20"/>
      <c r="C82" s="20"/>
      <c r="D82" s="15"/>
      <c r="E82" s="15"/>
      <c r="F82" s="15"/>
      <c r="G82" s="15"/>
      <c r="H82" s="15"/>
      <c r="I82" s="13"/>
      <c r="J82" s="16"/>
      <c r="K82" s="16"/>
      <c r="L82" s="16"/>
      <c r="M82" s="16"/>
      <c r="N82" s="15"/>
      <c r="O82" s="15"/>
      <c r="P82" s="13"/>
      <c r="Q82" s="16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3"/>
      <c r="AF82" s="13"/>
      <c r="AG82" s="17"/>
    </row>
    <row r="83" spans="1:33" x14ac:dyDescent="0.3">
      <c r="A83" s="1">
        <f t="shared" si="18"/>
        <v>83</v>
      </c>
      <c r="B83" s="27"/>
      <c r="C83" s="27" t="s">
        <v>8</v>
      </c>
      <c r="D83" s="14"/>
      <c r="E83" s="14"/>
      <c r="F83" s="14"/>
      <c r="G83" s="14">
        <f>SUM(G67:G82)</f>
        <v>436800</v>
      </c>
      <c r="H83" s="14">
        <f t="shared" ref="H83:AF83" si="27">SUM(H67:H82)</f>
        <v>0</v>
      </c>
      <c r="I83" s="14">
        <f t="shared" si="27"/>
        <v>436800</v>
      </c>
      <c r="J83" s="14">
        <f t="shared" si="27"/>
        <v>200928</v>
      </c>
      <c r="K83" s="14">
        <f t="shared" si="27"/>
        <v>117936</v>
      </c>
      <c r="L83" s="14">
        <f t="shared" si="27"/>
        <v>52560</v>
      </c>
      <c r="M83" s="14">
        <f t="shared" si="27"/>
        <v>3200</v>
      </c>
      <c r="N83" s="14">
        <f t="shared" si="27"/>
        <v>0</v>
      </c>
      <c r="O83" s="14">
        <f t="shared" si="27"/>
        <v>0</v>
      </c>
      <c r="P83" s="14">
        <f t="shared" si="27"/>
        <v>811424</v>
      </c>
      <c r="Q83" s="14">
        <f t="shared" si="27"/>
        <v>27530</v>
      </c>
      <c r="R83" s="14">
        <f t="shared" si="27"/>
        <v>45000</v>
      </c>
      <c r="S83" s="14">
        <f t="shared" si="27"/>
        <v>0</v>
      </c>
      <c r="T83" s="14">
        <f t="shared" si="27"/>
        <v>113500</v>
      </c>
      <c r="U83" s="14">
        <f t="shared" si="27"/>
        <v>1142</v>
      </c>
      <c r="V83" s="14">
        <f t="shared" si="27"/>
        <v>625</v>
      </c>
      <c r="W83" s="14">
        <f t="shared" si="27"/>
        <v>0</v>
      </c>
      <c r="X83" s="14">
        <f t="shared" si="27"/>
        <v>0</v>
      </c>
      <c r="Y83" s="14">
        <f t="shared" si="27"/>
        <v>0</v>
      </c>
      <c r="Z83" s="14">
        <f t="shared" si="27"/>
        <v>900</v>
      </c>
      <c r="AA83" s="14">
        <f t="shared" si="27"/>
        <v>90</v>
      </c>
      <c r="AB83" s="14">
        <f t="shared" si="27"/>
        <v>5</v>
      </c>
      <c r="AC83" s="14">
        <f t="shared" si="27"/>
        <v>0</v>
      </c>
      <c r="AD83" s="14">
        <f t="shared" si="27"/>
        <v>23579</v>
      </c>
      <c r="AE83" s="14">
        <f t="shared" si="27"/>
        <v>212371</v>
      </c>
      <c r="AF83" s="14">
        <f t="shared" si="27"/>
        <v>599053</v>
      </c>
      <c r="AG83" s="27"/>
    </row>
    <row r="84" spans="1:33" x14ac:dyDescent="0.3">
      <c r="A84" s="1">
        <f t="shared" si="18"/>
        <v>84</v>
      </c>
      <c r="B84" s="28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29"/>
    </row>
    <row r="85" spans="1:33" x14ac:dyDescent="0.3">
      <c r="A85" s="1">
        <f t="shared" si="18"/>
        <v>85</v>
      </c>
      <c r="B85" s="132" t="s">
        <v>0</v>
      </c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2"/>
      <c r="Q85" s="132"/>
      <c r="R85" s="132"/>
      <c r="S85" s="132"/>
      <c r="T85" s="132"/>
      <c r="U85" s="132"/>
      <c r="V85" s="132"/>
      <c r="W85" s="132"/>
      <c r="X85" s="132"/>
      <c r="Y85" s="132"/>
      <c r="Z85" s="132"/>
      <c r="AA85" s="132"/>
      <c r="AB85" s="132"/>
      <c r="AC85" s="132"/>
      <c r="AD85" s="132"/>
      <c r="AE85" s="132"/>
      <c r="AF85" s="132"/>
      <c r="AG85" s="2"/>
    </row>
    <row r="86" spans="1:33" x14ac:dyDescent="0.3">
      <c r="A86" s="1">
        <f t="shared" si="18"/>
        <v>86</v>
      </c>
      <c r="B86" s="132" t="s">
        <v>1</v>
      </c>
      <c r="C86" s="132"/>
      <c r="D86" s="132"/>
      <c r="E86" s="132"/>
      <c r="F86" s="132"/>
      <c r="G86" s="132"/>
      <c r="H86" s="132"/>
      <c r="I86" s="132"/>
      <c r="J86" s="132"/>
      <c r="K86" s="132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2"/>
    </row>
    <row r="87" spans="1:33" x14ac:dyDescent="0.3">
      <c r="A87" s="1">
        <f t="shared" si="18"/>
        <v>87</v>
      </c>
      <c r="B87" s="132" t="s">
        <v>2</v>
      </c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132"/>
      <c r="Q87" s="132"/>
      <c r="R87" s="132"/>
      <c r="S87" s="132"/>
      <c r="T87" s="132"/>
      <c r="U87" s="132"/>
      <c r="V87" s="132"/>
      <c r="W87" s="132"/>
      <c r="X87" s="132"/>
      <c r="Y87" s="132"/>
      <c r="Z87" s="132"/>
      <c r="AA87" s="132"/>
      <c r="AB87" s="132"/>
      <c r="AC87" s="132"/>
      <c r="AD87" s="132"/>
      <c r="AE87" s="132"/>
      <c r="AF87" s="132"/>
      <c r="AG87" s="2"/>
    </row>
    <row r="88" spans="1:33" x14ac:dyDescent="0.3">
      <c r="A88" s="1">
        <f t="shared" si="18"/>
        <v>88</v>
      </c>
      <c r="B88" s="132" t="s">
        <v>109</v>
      </c>
      <c r="C88" s="132"/>
      <c r="D88" s="132"/>
      <c r="E88" s="132"/>
      <c r="F88" s="132"/>
      <c r="G88" s="132"/>
      <c r="H88" s="132"/>
      <c r="I88" s="132"/>
      <c r="J88" s="132"/>
      <c r="K88" s="132"/>
      <c r="L88" s="132"/>
      <c r="M88" s="132"/>
      <c r="N88" s="132"/>
      <c r="O88" s="132"/>
      <c r="P88" s="132"/>
      <c r="Q88" s="132"/>
      <c r="R88" s="132"/>
      <c r="S88" s="132"/>
      <c r="T88" s="132"/>
      <c r="U88" s="132"/>
      <c r="V88" s="132"/>
      <c r="W88" s="132"/>
      <c r="X88" s="132"/>
      <c r="Y88" s="132"/>
      <c r="Z88" s="132"/>
      <c r="AA88" s="132"/>
      <c r="AB88" s="132"/>
      <c r="AC88" s="132"/>
      <c r="AD88" s="132"/>
      <c r="AE88" s="132"/>
      <c r="AF88" s="132"/>
      <c r="AG88" s="2"/>
    </row>
    <row r="89" spans="1:33" ht="24" x14ac:dyDescent="0.3">
      <c r="A89" s="1">
        <f t="shared" si="18"/>
        <v>89</v>
      </c>
      <c r="B89" s="4" t="s">
        <v>4</v>
      </c>
      <c r="C89" s="5" t="s">
        <v>5</v>
      </c>
      <c r="D89" s="4"/>
      <c r="E89" s="4"/>
      <c r="F89" s="4"/>
      <c r="G89" s="6" t="s">
        <v>6</v>
      </c>
      <c r="H89" s="6" t="s">
        <v>7</v>
      </c>
      <c r="I89" s="7" t="s">
        <v>8</v>
      </c>
      <c r="J89" s="6" t="s">
        <v>9</v>
      </c>
      <c r="K89" s="6" t="s">
        <v>10</v>
      </c>
      <c r="L89" s="6" t="s">
        <v>11</v>
      </c>
      <c r="M89" s="6" t="s">
        <v>12</v>
      </c>
      <c r="N89" s="6" t="s">
        <v>13</v>
      </c>
      <c r="O89" s="6" t="s">
        <v>14</v>
      </c>
      <c r="P89" s="7" t="s">
        <v>15</v>
      </c>
      <c r="Q89" s="6" t="s">
        <v>16</v>
      </c>
      <c r="R89" s="6" t="s">
        <v>17</v>
      </c>
      <c r="S89" s="6" t="s">
        <v>110</v>
      </c>
      <c r="T89" s="6" t="s">
        <v>19</v>
      </c>
      <c r="U89" s="6" t="s">
        <v>90</v>
      </c>
      <c r="V89" s="6" t="s">
        <v>21</v>
      </c>
      <c r="W89" s="6" t="s">
        <v>20</v>
      </c>
      <c r="X89" s="6" t="s">
        <v>91</v>
      </c>
      <c r="Y89" s="6" t="s">
        <v>92</v>
      </c>
      <c r="Z89" s="6" t="s">
        <v>23</v>
      </c>
      <c r="AA89" s="4" t="s">
        <v>93</v>
      </c>
      <c r="AB89" s="4" t="s">
        <v>111</v>
      </c>
      <c r="AC89" s="4" t="s">
        <v>112</v>
      </c>
      <c r="AD89" s="4" t="s">
        <v>26</v>
      </c>
      <c r="AE89" s="5" t="s">
        <v>27</v>
      </c>
      <c r="AF89" s="7" t="s">
        <v>28</v>
      </c>
      <c r="AG89" s="30" t="s">
        <v>29</v>
      </c>
    </row>
    <row r="90" spans="1:33" x14ac:dyDescent="0.3">
      <c r="A90" s="1">
        <f t="shared" si="18"/>
        <v>90</v>
      </c>
      <c r="B90" s="20">
        <v>1</v>
      </c>
      <c r="C90" s="20" t="s">
        <v>113</v>
      </c>
      <c r="D90" s="15"/>
      <c r="E90" s="15"/>
      <c r="F90" s="15"/>
      <c r="G90" s="14">
        <v>0</v>
      </c>
      <c r="H90" s="15"/>
      <c r="I90" s="13">
        <f>G90+H90</f>
        <v>0</v>
      </c>
      <c r="J90" s="16">
        <f>ROUND(I90*46%,0)</f>
        <v>0</v>
      </c>
      <c r="K90" s="16">
        <f t="shared" ref="K90:K94" si="28">ROUND(I90*27%,0)</f>
        <v>0</v>
      </c>
      <c r="L90" s="16">
        <v>0</v>
      </c>
      <c r="M90" s="15">
        <v>0</v>
      </c>
      <c r="N90" s="15"/>
      <c r="O90" s="15"/>
      <c r="P90" s="13">
        <f>SUM(I90:O90)</f>
        <v>0</v>
      </c>
      <c r="Q90" s="16">
        <f>IF(MOD(I90*10%,10)=0,I90*10%,(I90*10%-MOD(I90*10%,10))+10)</f>
        <v>0</v>
      </c>
      <c r="R90" s="15">
        <v>0</v>
      </c>
      <c r="S90" s="15">
        <v>0</v>
      </c>
      <c r="T90" s="14">
        <v>0</v>
      </c>
      <c r="U90" s="15">
        <v>0</v>
      </c>
      <c r="V90" s="15">
        <v>0</v>
      </c>
      <c r="W90" s="15"/>
      <c r="X90" s="15"/>
      <c r="Y90" s="15"/>
      <c r="Z90" s="15">
        <v>0</v>
      </c>
      <c r="AA90" s="15">
        <v>0</v>
      </c>
      <c r="AB90" s="15">
        <v>0</v>
      </c>
      <c r="AC90" s="15"/>
      <c r="AD90" s="15"/>
      <c r="AE90" s="13">
        <f>SUM(Q90:AD90)</f>
        <v>0</v>
      </c>
      <c r="AF90" s="13">
        <f>P90-AE90</f>
        <v>0</v>
      </c>
      <c r="AG90" s="17" t="s">
        <v>114</v>
      </c>
    </row>
    <row r="91" spans="1:33" ht="24" x14ac:dyDescent="0.3">
      <c r="A91" s="1">
        <f t="shared" si="18"/>
        <v>91</v>
      </c>
      <c r="B91" s="20">
        <v>2</v>
      </c>
      <c r="C91" s="20" t="s">
        <v>115</v>
      </c>
      <c r="D91" s="15"/>
      <c r="E91" s="15"/>
      <c r="F91" s="15"/>
      <c r="G91" s="14">
        <v>66000</v>
      </c>
      <c r="H91" s="15"/>
      <c r="I91" s="13">
        <f>G91+H91</f>
        <v>66000</v>
      </c>
      <c r="J91" s="16">
        <f t="shared" ref="J91:J94" si="29">ROUND(I91*46%,0)</f>
        <v>30360</v>
      </c>
      <c r="K91" s="16">
        <f t="shared" si="28"/>
        <v>17820</v>
      </c>
      <c r="L91" s="16">
        <f>3600+ROUND(3600*46%,0)</f>
        <v>5256</v>
      </c>
      <c r="M91" s="16">
        <v>0</v>
      </c>
      <c r="N91" s="15"/>
      <c r="O91" s="15"/>
      <c r="P91" s="13">
        <f t="shared" ref="P91:P93" si="30">SUM(I91:O91)</f>
        <v>119436</v>
      </c>
      <c r="Q91" s="16">
        <f>IF(MOD(I91*10%,10)=0,I91*10%,(I91*10%-MOD(I91*10%,10))+10)</f>
        <v>6600</v>
      </c>
      <c r="R91" s="15">
        <v>0</v>
      </c>
      <c r="S91" s="15">
        <v>28000</v>
      </c>
      <c r="T91" s="14">
        <v>18000</v>
      </c>
      <c r="U91" s="15">
        <v>0</v>
      </c>
      <c r="V91" s="15">
        <v>225</v>
      </c>
      <c r="W91" s="15"/>
      <c r="X91" s="15"/>
      <c r="Y91" s="15"/>
      <c r="Z91" s="15">
        <v>200</v>
      </c>
      <c r="AA91" s="15">
        <v>10</v>
      </c>
      <c r="AB91" s="15">
        <v>10</v>
      </c>
      <c r="AC91" s="15"/>
      <c r="AD91" s="15"/>
      <c r="AE91" s="13">
        <f t="shared" ref="AE91:AE94" si="31">SUM(Q91:AD91)</f>
        <v>53045</v>
      </c>
      <c r="AF91" s="13">
        <f t="shared" ref="AF91:AF94" si="32">P91-AE91</f>
        <v>66391</v>
      </c>
      <c r="AG91" s="17" t="s">
        <v>116</v>
      </c>
    </row>
    <row r="92" spans="1:33" ht="24" x14ac:dyDescent="0.3">
      <c r="A92" s="1">
        <f t="shared" si="18"/>
        <v>92</v>
      </c>
      <c r="B92" s="20">
        <v>3</v>
      </c>
      <c r="C92" s="20" t="s">
        <v>117</v>
      </c>
      <c r="D92" s="15"/>
      <c r="E92" s="15"/>
      <c r="F92" s="15"/>
      <c r="G92" s="14">
        <v>64100</v>
      </c>
      <c r="H92" s="15"/>
      <c r="I92" s="13">
        <f>G92+H92</f>
        <v>64100</v>
      </c>
      <c r="J92" s="16">
        <f t="shared" si="29"/>
        <v>29486</v>
      </c>
      <c r="K92" s="16">
        <f t="shared" si="28"/>
        <v>17307</v>
      </c>
      <c r="L92" s="16">
        <f>3600+ROUND(3600*46%,0)</f>
        <v>5256</v>
      </c>
      <c r="M92" s="16"/>
      <c r="N92" s="15"/>
      <c r="O92" s="15"/>
      <c r="P92" s="13">
        <f t="shared" si="30"/>
        <v>116149</v>
      </c>
      <c r="Q92" s="16">
        <v>0</v>
      </c>
      <c r="R92" s="15">
        <v>0</v>
      </c>
      <c r="S92" s="15">
        <v>42000</v>
      </c>
      <c r="T92" s="14"/>
      <c r="U92" s="15">
        <v>443</v>
      </c>
      <c r="V92" s="15">
        <v>225</v>
      </c>
      <c r="W92" s="15"/>
      <c r="X92" s="15"/>
      <c r="Y92" s="15">
        <v>0</v>
      </c>
      <c r="Z92" s="15">
        <v>200</v>
      </c>
      <c r="AA92" s="15">
        <v>10</v>
      </c>
      <c r="AB92" s="15">
        <v>10</v>
      </c>
      <c r="AC92" s="15"/>
      <c r="AD92" s="15"/>
      <c r="AE92" s="13">
        <f t="shared" si="31"/>
        <v>42888</v>
      </c>
      <c r="AF92" s="13">
        <f t="shared" si="32"/>
        <v>73261</v>
      </c>
      <c r="AG92" s="17" t="s">
        <v>118</v>
      </c>
    </row>
    <row r="93" spans="1:33" x14ac:dyDescent="0.3">
      <c r="A93" s="1">
        <f t="shared" si="18"/>
        <v>93</v>
      </c>
      <c r="B93" s="26">
        <v>4</v>
      </c>
      <c r="C93" s="26" t="s">
        <v>119</v>
      </c>
      <c r="D93" s="10"/>
      <c r="E93" s="10"/>
      <c r="F93" s="10"/>
      <c r="G93" s="18">
        <v>0</v>
      </c>
      <c r="H93" s="10"/>
      <c r="I93" s="11">
        <f>G93+H93</f>
        <v>0</v>
      </c>
      <c r="J93" s="16">
        <f t="shared" si="29"/>
        <v>0</v>
      </c>
      <c r="K93" s="16">
        <f t="shared" si="28"/>
        <v>0</v>
      </c>
      <c r="L93" s="9"/>
      <c r="M93" s="9">
        <v>0</v>
      </c>
      <c r="N93" s="10"/>
      <c r="O93" s="10"/>
      <c r="P93" s="11">
        <f t="shared" si="30"/>
        <v>0</v>
      </c>
      <c r="Q93" s="9">
        <f>IF(MOD(I93*10%,10)=0,I93*10%,(I93*10%-MOD(I93*10%,10))+10)</f>
        <v>0</v>
      </c>
      <c r="R93" s="10">
        <v>0</v>
      </c>
      <c r="S93" s="10">
        <v>0</v>
      </c>
      <c r="T93" s="18"/>
      <c r="U93" s="10"/>
      <c r="V93" s="10">
        <v>0</v>
      </c>
      <c r="W93" s="10"/>
      <c r="X93" s="10"/>
      <c r="Y93" s="10"/>
      <c r="Z93" s="10">
        <v>0</v>
      </c>
      <c r="AA93" s="10">
        <v>0</v>
      </c>
      <c r="AB93" s="10">
        <v>0</v>
      </c>
      <c r="AC93" s="10"/>
      <c r="AD93" s="10"/>
      <c r="AE93" s="11">
        <f t="shared" si="31"/>
        <v>0</v>
      </c>
      <c r="AF93" s="11">
        <f t="shared" si="32"/>
        <v>0</v>
      </c>
      <c r="AG93" s="31"/>
    </row>
    <row r="94" spans="1:33" x14ac:dyDescent="0.3">
      <c r="A94" s="1">
        <f t="shared" si="18"/>
        <v>94</v>
      </c>
      <c r="B94" s="20">
        <v>5</v>
      </c>
      <c r="C94" s="20" t="s">
        <v>120</v>
      </c>
      <c r="D94" s="15"/>
      <c r="E94" s="15"/>
      <c r="F94" s="15"/>
      <c r="G94" s="14">
        <v>36100</v>
      </c>
      <c r="H94" s="15"/>
      <c r="I94" s="13">
        <f>G94+H94</f>
        <v>36100</v>
      </c>
      <c r="J94" s="16">
        <f t="shared" si="29"/>
        <v>16606</v>
      </c>
      <c r="K94" s="16">
        <f t="shared" si="28"/>
        <v>9747</v>
      </c>
      <c r="L94" s="16">
        <f>3600+ROUND(3600*46%,0)</f>
        <v>5256</v>
      </c>
      <c r="M94" s="16">
        <v>0</v>
      </c>
      <c r="N94" s="15"/>
      <c r="O94" s="15"/>
      <c r="P94" s="13">
        <f>SUM(I94:O94)</f>
        <v>67709</v>
      </c>
      <c r="Q94" s="16">
        <f>IF(MOD(I94*10%,10)=0,I94*10%,(I94*10%-MOD(I94*10%,10))+10)</f>
        <v>3610</v>
      </c>
      <c r="R94" s="15">
        <v>10000</v>
      </c>
      <c r="S94" s="15">
        <v>0</v>
      </c>
      <c r="T94" s="14">
        <v>9000</v>
      </c>
      <c r="U94" s="15"/>
      <c r="V94" s="15">
        <v>125</v>
      </c>
      <c r="W94" s="15"/>
      <c r="X94" s="15"/>
      <c r="Y94" s="15"/>
      <c r="Z94" s="15">
        <v>100</v>
      </c>
      <c r="AA94" s="15">
        <v>10</v>
      </c>
      <c r="AB94" s="15">
        <v>10</v>
      </c>
      <c r="AC94" s="15"/>
      <c r="AD94" s="15"/>
      <c r="AE94" s="13">
        <f t="shared" si="31"/>
        <v>22855</v>
      </c>
      <c r="AF94" s="13">
        <f t="shared" si="32"/>
        <v>44854</v>
      </c>
      <c r="AG94" s="32"/>
    </row>
    <row r="95" spans="1:33" x14ac:dyDescent="0.3">
      <c r="A95" s="1">
        <f t="shared" si="18"/>
        <v>95</v>
      </c>
      <c r="B95" s="20"/>
      <c r="C95" s="20"/>
      <c r="D95" s="15"/>
      <c r="E95" s="15"/>
      <c r="F95" s="15"/>
      <c r="G95" s="15"/>
      <c r="H95" s="15"/>
      <c r="I95" s="13"/>
      <c r="J95" s="16"/>
      <c r="K95" s="16"/>
      <c r="L95" s="16"/>
      <c r="M95" s="16"/>
      <c r="N95" s="15"/>
      <c r="O95" s="15"/>
      <c r="P95" s="13"/>
      <c r="Q95" s="16"/>
      <c r="R95" s="15"/>
      <c r="S95" s="15"/>
      <c r="T95" s="14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3"/>
      <c r="AF95" s="13"/>
      <c r="AG95" s="32"/>
    </row>
    <row r="96" spans="1:33" x14ac:dyDescent="0.3">
      <c r="A96" s="1">
        <f t="shared" si="18"/>
        <v>96</v>
      </c>
      <c r="B96" s="20"/>
      <c r="C96" s="20"/>
      <c r="D96" s="15"/>
      <c r="E96" s="15"/>
      <c r="F96" s="15"/>
      <c r="G96" s="15"/>
      <c r="H96" s="15"/>
      <c r="I96" s="13"/>
      <c r="J96" s="15"/>
      <c r="K96" s="15"/>
      <c r="L96" s="15"/>
      <c r="M96" s="15"/>
      <c r="N96" s="15"/>
      <c r="O96" s="15"/>
      <c r="P96" s="13"/>
      <c r="Q96" s="16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3"/>
      <c r="AF96" s="13"/>
      <c r="AG96" s="32"/>
    </row>
    <row r="97" spans="1:33" x14ac:dyDescent="0.3">
      <c r="A97" s="1">
        <f t="shared" si="18"/>
        <v>97</v>
      </c>
      <c r="B97" s="20"/>
      <c r="C97" s="20"/>
      <c r="D97" s="15"/>
      <c r="E97" s="15"/>
      <c r="F97" s="15"/>
      <c r="G97" s="15"/>
      <c r="H97" s="15"/>
      <c r="I97" s="13"/>
      <c r="J97" s="16"/>
      <c r="K97" s="16"/>
      <c r="L97" s="16"/>
      <c r="M97" s="15"/>
      <c r="N97" s="15"/>
      <c r="O97" s="15"/>
      <c r="P97" s="13"/>
      <c r="Q97" s="16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3"/>
      <c r="AF97" s="13"/>
      <c r="AG97" s="32"/>
    </row>
    <row r="98" spans="1:33" x14ac:dyDescent="0.3">
      <c r="A98" s="1">
        <f t="shared" si="18"/>
        <v>98</v>
      </c>
      <c r="B98" s="20"/>
      <c r="C98" s="20"/>
      <c r="D98" s="15"/>
      <c r="E98" s="15"/>
      <c r="F98" s="15"/>
      <c r="G98" s="15"/>
      <c r="H98" s="15"/>
      <c r="I98" s="13"/>
      <c r="J98" s="16"/>
      <c r="K98" s="16"/>
      <c r="L98" s="16"/>
      <c r="M98" s="15"/>
      <c r="N98" s="15"/>
      <c r="O98" s="15"/>
      <c r="P98" s="13"/>
      <c r="Q98" s="16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3"/>
      <c r="AF98" s="13"/>
      <c r="AG98" s="32"/>
    </row>
    <row r="99" spans="1:33" x14ac:dyDescent="0.3">
      <c r="A99" s="1">
        <f t="shared" si="18"/>
        <v>99</v>
      </c>
      <c r="B99" s="20"/>
      <c r="C99" s="20"/>
      <c r="D99" s="15"/>
      <c r="E99" s="15"/>
      <c r="F99" s="15"/>
      <c r="G99" s="15"/>
      <c r="H99" s="15"/>
      <c r="I99" s="13"/>
      <c r="J99" s="16"/>
      <c r="K99" s="16"/>
      <c r="L99" s="16"/>
      <c r="M99" s="15"/>
      <c r="N99" s="15"/>
      <c r="O99" s="15"/>
      <c r="P99" s="13"/>
      <c r="Q99" s="16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3"/>
      <c r="AF99" s="13"/>
      <c r="AG99" s="32"/>
    </row>
    <row r="100" spans="1:33" x14ac:dyDescent="0.3">
      <c r="A100" s="1">
        <f t="shared" si="18"/>
        <v>100</v>
      </c>
      <c r="B100" s="20"/>
      <c r="C100" s="20"/>
      <c r="D100" s="15"/>
      <c r="E100" s="15"/>
      <c r="F100" s="15"/>
      <c r="G100" s="15"/>
      <c r="H100" s="15"/>
      <c r="I100" s="13"/>
      <c r="J100" s="16"/>
      <c r="K100" s="16"/>
      <c r="L100" s="16"/>
      <c r="M100" s="15"/>
      <c r="N100" s="15"/>
      <c r="O100" s="15"/>
      <c r="P100" s="13"/>
      <c r="Q100" s="16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3"/>
      <c r="AF100" s="13"/>
      <c r="AG100" s="32"/>
    </row>
    <row r="101" spans="1:33" x14ac:dyDescent="0.3">
      <c r="A101" s="1">
        <f t="shared" si="18"/>
        <v>101</v>
      </c>
      <c r="B101" s="20"/>
      <c r="C101" s="20"/>
      <c r="D101" s="15"/>
      <c r="E101" s="15"/>
      <c r="F101" s="15"/>
      <c r="G101" s="15"/>
      <c r="H101" s="15"/>
      <c r="I101" s="13"/>
      <c r="J101" s="16"/>
      <c r="K101" s="16"/>
      <c r="L101" s="16"/>
      <c r="M101" s="15"/>
      <c r="N101" s="15"/>
      <c r="O101" s="15"/>
      <c r="P101" s="13"/>
      <c r="Q101" s="16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3"/>
      <c r="AF101" s="13"/>
      <c r="AG101" s="32"/>
    </row>
    <row r="102" spans="1:33" x14ac:dyDescent="0.3">
      <c r="A102" s="1">
        <f t="shared" si="18"/>
        <v>102</v>
      </c>
      <c r="B102" s="20"/>
      <c r="C102" s="20"/>
      <c r="D102" s="15"/>
      <c r="E102" s="15"/>
      <c r="F102" s="15"/>
      <c r="G102" s="15"/>
      <c r="H102" s="15"/>
      <c r="I102" s="13"/>
      <c r="J102" s="16"/>
      <c r="K102" s="16"/>
      <c r="L102" s="16"/>
      <c r="M102" s="15"/>
      <c r="N102" s="15"/>
      <c r="O102" s="15"/>
      <c r="P102" s="13"/>
      <c r="Q102" s="16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3"/>
      <c r="AF102" s="13"/>
      <c r="AG102" s="32"/>
    </row>
    <row r="103" spans="1:33" x14ac:dyDescent="0.3">
      <c r="A103" s="1">
        <f t="shared" si="18"/>
        <v>103</v>
      </c>
      <c r="B103" s="20"/>
      <c r="C103" s="20"/>
      <c r="D103" s="15"/>
      <c r="E103" s="15"/>
      <c r="F103" s="15"/>
      <c r="G103" s="15"/>
      <c r="H103" s="15"/>
      <c r="I103" s="13"/>
      <c r="J103" s="16"/>
      <c r="K103" s="16"/>
      <c r="L103" s="16"/>
      <c r="M103" s="15"/>
      <c r="N103" s="15"/>
      <c r="O103" s="15"/>
      <c r="P103" s="13"/>
      <c r="Q103" s="16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3"/>
      <c r="AF103" s="13"/>
      <c r="AG103" s="32"/>
    </row>
    <row r="104" spans="1:33" x14ac:dyDescent="0.3">
      <c r="A104" s="1">
        <f t="shared" si="18"/>
        <v>104</v>
      </c>
      <c r="B104" s="20"/>
      <c r="C104" s="20"/>
      <c r="D104" s="15"/>
      <c r="E104" s="15"/>
      <c r="F104" s="15"/>
      <c r="G104" s="15"/>
      <c r="H104" s="15"/>
      <c r="I104" s="13"/>
      <c r="J104" s="16"/>
      <c r="K104" s="16"/>
      <c r="L104" s="16"/>
      <c r="M104" s="15"/>
      <c r="N104" s="15"/>
      <c r="O104" s="15"/>
      <c r="P104" s="13"/>
      <c r="Q104" s="16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3"/>
      <c r="AF104" s="13"/>
      <c r="AG104" s="32"/>
    </row>
    <row r="105" spans="1:33" x14ac:dyDescent="0.3">
      <c r="A105" s="1">
        <f t="shared" si="18"/>
        <v>105</v>
      </c>
      <c r="B105" s="27"/>
      <c r="C105" s="27" t="s">
        <v>8</v>
      </c>
      <c r="D105" s="14"/>
      <c r="E105" s="14"/>
      <c r="F105" s="14"/>
      <c r="G105" s="14">
        <f>SUM(G90:G104)</f>
        <v>166200</v>
      </c>
      <c r="H105" s="14">
        <f t="shared" ref="H105:AF105" si="33">SUM(H90:H104)</f>
        <v>0</v>
      </c>
      <c r="I105" s="14">
        <f t="shared" si="33"/>
        <v>166200</v>
      </c>
      <c r="J105" s="14">
        <f t="shared" si="33"/>
        <v>76452</v>
      </c>
      <c r="K105" s="14">
        <f t="shared" si="33"/>
        <v>44874</v>
      </c>
      <c r="L105" s="14">
        <f t="shared" si="33"/>
        <v>15768</v>
      </c>
      <c r="M105" s="14">
        <f t="shared" si="33"/>
        <v>0</v>
      </c>
      <c r="N105" s="14">
        <f t="shared" si="33"/>
        <v>0</v>
      </c>
      <c r="O105" s="14">
        <f t="shared" si="33"/>
        <v>0</v>
      </c>
      <c r="P105" s="14">
        <f t="shared" si="33"/>
        <v>303294</v>
      </c>
      <c r="Q105" s="14">
        <f t="shared" si="33"/>
        <v>10210</v>
      </c>
      <c r="R105" s="14">
        <f t="shared" si="33"/>
        <v>10000</v>
      </c>
      <c r="S105" s="14">
        <f t="shared" si="33"/>
        <v>70000</v>
      </c>
      <c r="T105" s="14">
        <f t="shared" si="33"/>
        <v>27000</v>
      </c>
      <c r="U105" s="14">
        <f t="shared" si="33"/>
        <v>443</v>
      </c>
      <c r="V105" s="14">
        <f t="shared" si="33"/>
        <v>575</v>
      </c>
      <c r="W105" s="14">
        <f t="shared" si="33"/>
        <v>0</v>
      </c>
      <c r="X105" s="14">
        <f t="shared" si="33"/>
        <v>0</v>
      </c>
      <c r="Y105" s="14">
        <f t="shared" si="33"/>
        <v>0</v>
      </c>
      <c r="Z105" s="14">
        <f t="shared" si="33"/>
        <v>500</v>
      </c>
      <c r="AA105" s="14">
        <f t="shared" si="33"/>
        <v>30</v>
      </c>
      <c r="AB105" s="14">
        <f t="shared" si="33"/>
        <v>30</v>
      </c>
      <c r="AC105" s="14">
        <f t="shared" si="33"/>
        <v>0</v>
      </c>
      <c r="AD105" s="14">
        <f t="shared" si="33"/>
        <v>0</v>
      </c>
      <c r="AE105" s="14">
        <f t="shared" si="33"/>
        <v>118788</v>
      </c>
      <c r="AF105" s="14">
        <f t="shared" si="33"/>
        <v>184506</v>
      </c>
      <c r="AG105" s="33"/>
    </row>
    <row r="106" spans="1:33" x14ac:dyDescent="0.3">
      <c r="A106" s="1">
        <f t="shared" si="18"/>
        <v>106</v>
      </c>
      <c r="B106" s="28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29"/>
    </row>
    <row r="107" spans="1:33" x14ac:dyDescent="0.3">
      <c r="A107" s="1">
        <f t="shared" si="18"/>
        <v>107</v>
      </c>
      <c r="B107" s="132" t="s">
        <v>0</v>
      </c>
      <c r="C107" s="132"/>
      <c r="D107" s="132"/>
      <c r="E107" s="132"/>
      <c r="F107" s="132"/>
      <c r="G107" s="132"/>
      <c r="H107" s="132"/>
      <c r="I107" s="132"/>
      <c r="J107" s="132"/>
      <c r="K107" s="132"/>
      <c r="L107" s="132"/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2"/>
    </row>
    <row r="108" spans="1:33" x14ac:dyDescent="0.3">
      <c r="A108" s="1">
        <f t="shared" si="18"/>
        <v>108</v>
      </c>
      <c r="B108" s="132" t="s">
        <v>1</v>
      </c>
      <c r="C108" s="132"/>
      <c r="D108" s="132"/>
      <c r="E108" s="132"/>
      <c r="F108" s="132"/>
      <c r="G108" s="132"/>
      <c r="H108" s="132"/>
      <c r="I108" s="132"/>
      <c r="J108" s="132"/>
      <c r="K108" s="132"/>
      <c r="L108" s="132"/>
      <c r="M108" s="132"/>
      <c r="N108" s="132"/>
      <c r="O108" s="132"/>
      <c r="P108" s="132"/>
      <c r="Q108" s="132"/>
      <c r="R108" s="132"/>
      <c r="S108" s="132"/>
      <c r="T108" s="132"/>
      <c r="U108" s="132"/>
      <c r="V108" s="132"/>
      <c r="W108" s="132"/>
      <c r="X108" s="132"/>
      <c r="Y108" s="132"/>
      <c r="Z108" s="132"/>
      <c r="AA108" s="132"/>
      <c r="AB108" s="132"/>
      <c r="AC108" s="132"/>
      <c r="AD108" s="132"/>
      <c r="AE108" s="132"/>
      <c r="AF108" s="132"/>
      <c r="AG108" s="2"/>
    </row>
    <row r="109" spans="1:33" x14ac:dyDescent="0.3">
      <c r="A109" s="1">
        <f t="shared" si="18"/>
        <v>109</v>
      </c>
      <c r="B109" s="132" t="s">
        <v>2</v>
      </c>
      <c r="C109" s="132"/>
      <c r="D109" s="132"/>
      <c r="E109" s="132"/>
      <c r="F109" s="132"/>
      <c r="G109" s="132"/>
      <c r="H109" s="132"/>
      <c r="I109" s="132"/>
      <c r="J109" s="132"/>
      <c r="K109" s="132"/>
      <c r="L109" s="132"/>
      <c r="M109" s="132"/>
      <c r="N109" s="132"/>
      <c r="O109" s="132"/>
      <c r="P109" s="132"/>
      <c r="Q109" s="132"/>
      <c r="R109" s="132"/>
      <c r="S109" s="132"/>
      <c r="T109" s="132"/>
      <c r="U109" s="132"/>
      <c r="V109" s="132"/>
      <c r="W109" s="132"/>
      <c r="X109" s="132"/>
      <c r="Y109" s="132"/>
      <c r="Z109" s="132"/>
      <c r="AA109" s="132"/>
      <c r="AB109" s="132"/>
      <c r="AC109" s="132"/>
      <c r="AD109" s="132"/>
      <c r="AE109" s="132"/>
      <c r="AF109" s="132"/>
      <c r="AG109" s="2"/>
    </row>
    <row r="110" spans="1:33" x14ac:dyDescent="0.3">
      <c r="A110" s="1">
        <f t="shared" si="18"/>
        <v>110</v>
      </c>
      <c r="B110" s="132" t="s">
        <v>121</v>
      </c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2"/>
    </row>
    <row r="111" spans="1:33" x14ac:dyDescent="0.3">
      <c r="A111" s="1">
        <f t="shared" si="18"/>
        <v>111</v>
      </c>
      <c r="B111" s="4" t="s">
        <v>4</v>
      </c>
      <c r="C111" s="5" t="s">
        <v>5</v>
      </c>
      <c r="D111" s="4"/>
      <c r="E111" s="4"/>
      <c r="F111" s="4"/>
      <c r="G111" s="6" t="s">
        <v>6</v>
      </c>
      <c r="H111" s="6" t="s">
        <v>7</v>
      </c>
      <c r="I111" s="7" t="s">
        <v>8</v>
      </c>
      <c r="J111" s="6" t="s">
        <v>9</v>
      </c>
      <c r="K111" s="6" t="s">
        <v>10</v>
      </c>
      <c r="L111" s="6" t="s">
        <v>11</v>
      </c>
      <c r="M111" s="6" t="s">
        <v>12</v>
      </c>
      <c r="N111" s="6" t="s">
        <v>13</v>
      </c>
      <c r="O111" s="6" t="s">
        <v>14</v>
      </c>
      <c r="P111" s="7" t="s">
        <v>15</v>
      </c>
      <c r="Q111" s="6" t="s">
        <v>16</v>
      </c>
      <c r="R111" s="6" t="s">
        <v>17</v>
      </c>
      <c r="S111" s="6" t="s">
        <v>110</v>
      </c>
      <c r="T111" s="6" t="s">
        <v>19</v>
      </c>
      <c r="U111" s="6" t="s">
        <v>90</v>
      </c>
      <c r="V111" s="6" t="s">
        <v>21</v>
      </c>
      <c r="W111" s="6" t="s">
        <v>122</v>
      </c>
      <c r="X111" s="6" t="s">
        <v>91</v>
      </c>
      <c r="Y111" s="6" t="s">
        <v>92</v>
      </c>
      <c r="Z111" s="6" t="s">
        <v>23</v>
      </c>
      <c r="AA111" s="4" t="s">
        <v>93</v>
      </c>
      <c r="AB111" s="4" t="s">
        <v>94</v>
      </c>
      <c r="AC111" s="4" t="s">
        <v>112</v>
      </c>
      <c r="AD111" s="4" t="s">
        <v>26</v>
      </c>
      <c r="AE111" s="5" t="s">
        <v>27</v>
      </c>
      <c r="AF111" s="7" t="s">
        <v>28</v>
      </c>
      <c r="AG111" s="7" t="s">
        <v>29</v>
      </c>
    </row>
    <row r="112" spans="1:33" x14ac:dyDescent="0.3">
      <c r="A112" s="1">
        <f t="shared" si="18"/>
        <v>112</v>
      </c>
      <c r="B112" s="20">
        <v>1</v>
      </c>
      <c r="C112" s="20" t="s">
        <v>123</v>
      </c>
      <c r="D112" s="15"/>
      <c r="E112" s="15"/>
      <c r="F112" s="15"/>
      <c r="G112" s="14">
        <v>37200</v>
      </c>
      <c r="H112" s="15"/>
      <c r="I112" s="13">
        <f>G112+H112</f>
        <v>37200</v>
      </c>
      <c r="J112" s="16">
        <f>ROUND(I112*46%,0)</f>
        <v>17112</v>
      </c>
      <c r="K112" s="16">
        <f>ROUND(I112*27%,0)</f>
        <v>10044</v>
      </c>
      <c r="L112" s="16">
        <f>3600+ROUND(3600*46%,0)</f>
        <v>5256</v>
      </c>
      <c r="M112" s="16">
        <v>0</v>
      </c>
      <c r="N112" s="16"/>
      <c r="O112" s="16"/>
      <c r="P112" s="13">
        <f>SUM(I112:O112)</f>
        <v>69612</v>
      </c>
      <c r="Q112" s="16">
        <f t="shared" ref="Q112:Q123" si="34">IF(MOD(I112*10%,10)=0,I112*10%,(I112*10%-MOD(I112*10%,10))+10)</f>
        <v>3720</v>
      </c>
      <c r="R112" s="15">
        <v>25000</v>
      </c>
      <c r="S112" s="15">
        <v>0</v>
      </c>
      <c r="T112" s="14">
        <v>9500</v>
      </c>
      <c r="U112" s="15">
        <v>0</v>
      </c>
      <c r="V112" s="15">
        <v>125</v>
      </c>
      <c r="W112" s="15"/>
      <c r="X112" s="15"/>
      <c r="Y112" s="15"/>
      <c r="Z112" s="15">
        <v>100</v>
      </c>
      <c r="AA112" s="15">
        <v>10</v>
      </c>
      <c r="AB112" s="15"/>
      <c r="AC112" s="15"/>
      <c r="AD112" s="15"/>
      <c r="AE112" s="13">
        <f>SUM(Q112:AD112)</f>
        <v>38455</v>
      </c>
      <c r="AF112" s="13">
        <f>P112-AE112</f>
        <v>31157</v>
      </c>
      <c r="AG112" s="17" t="s">
        <v>124</v>
      </c>
    </row>
    <row r="113" spans="1:33" ht="24" x14ac:dyDescent="0.3">
      <c r="A113" s="1">
        <f t="shared" si="18"/>
        <v>113</v>
      </c>
      <c r="B113" s="20">
        <v>2</v>
      </c>
      <c r="C113" s="20" t="s">
        <v>125</v>
      </c>
      <c r="D113" s="15"/>
      <c r="E113" s="15"/>
      <c r="F113" s="15"/>
      <c r="G113" s="14">
        <v>37200</v>
      </c>
      <c r="H113" s="15"/>
      <c r="I113" s="13">
        <f>G113+H113</f>
        <v>37200</v>
      </c>
      <c r="J113" s="16">
        <f t="shared" ref="J113:J124" si="35">ROUND(I113*46%,0)</f>
        <v>17112</v>
      </c>
      <c r="K113" s="16">
        <f t="shared" ref="K113:K124" si="36">ROUND(I113*27%,0)</f>
        <v>10044</v>
      </c>
      <c r="L113" s="16">
        <f t="shared" ref="L113:L115" si="37">3600+ROUND(3600*46%,0)</f>
        <v>5256</v>
      </c>
      <c r="M113" s="16">
        <v>0</v>
      </c>
      <c r="N113" s="16"/>
      <c r="O113" s="16"/>
      <c r="P113" s="13">
        <f t="shared" ref="P113:P124" si="38">SUM(I113:O113)</f>
        <v>69612</v>
      </c>
      <c r="Q113" s="16">
        <f t="shared" si="34"/>
        <v>3720</v>
      </c>
      <c r="R113" s="15">
        <v>2000</v>
      </c>
      <c r="S113" s="15">
        <v>11000</v>
      </c>
      <c r="T113" s="14">
        <v>7000</v>
      </c>
      <c r="U113" s="15">
        <v>0</v>
      </c>
      <c r="V113" s="15">
        <v>125</v>
      </c>
      <c r="W113" s="15"/>
      <c r="X113" s="15"/>
      <c r="Y113" s="15"/>
      <c r="Z113" s="15">
        <v>100</v>
      </c>
      <c r="AA113" s="15">
        <v>10</v>
      </c>
      <c r="AB113" s="15"/>
      <c r="AC113" s="15"/>
      <c r="AD113" s="15"/>
      <c r="AE113" s="13">
        <f t="shared" ref="AE113:AE124" si="39">SUM(Q113:AD113)</f>
        <v>23955</v>
      </c>
      <c r="AF113" s="13">
        <f t="shared" ref="AF113:AF124" si="40">P113-AE113</f>
        <v>45657</v>
      </c>
      <c r="AG113" s="17" t="s">
        <v>126</v>
      </c>
    </row>
    <row r="114" spans="1:33" x14ac:dyDescent="0.3">
      <c r="A114" s="1">
        <f t="shared" si="18"/>
        <v>114</v>
      </c>
      <c r="B114" s="20">
        <v>3</v>
      </c>
      <c r="C114" s="20" t="s">
        <v>127</v>
      </c>
      <c r="D114" s="15"/>
      <c r="E114" s="15"/>
      <c r="F114" s="15"/>
      <c r="G114" s="14">
        <v>36100</v>
      </c>
      <c r="H114" s="15"/>
      <c r="I114" s="13">
        <f t="shared" ref="I114:I123" si="41">G114+H114</f>
        <v>36100</v>
      </c>
      <c r="J114" s="16">
        <f t="shared" si="35"/>
        <v>16606</v>
      </c>
      <c r="K114" s="16">
        <f t="shared" si="36"/>
        <v>9747</v>
      </c>
      <c r="L114" s="16">
        <f t="shared" si="37"/>
        <v>5256</v>
      </c>
      <c r="M114" s="15">
        <f>210</f>
        <v>210</v>
      </c>
      <c r="N114" s="16"/>
      <c r="O114" s="16"/>
      <c r="P114" s="13">
        <f t="shared" si="38"/>
        <v>67919</v>
      </c>
      <c r="Q114" s="16">
        <f t="shared" si="34"/>
        <v>3610</v>
      </c>
      <c r="R114" s="15">
        <v>0</v>
      </c>
      <c r="S114" s="15">
        <v>0</v>
      </c>
      <c r="T114" s="14">
        <v>7000</v>
      </c>
      <c r="U114" s="15">
        <v>0</v>
      </c>
      <c r="V114" s="15">
        <v>0</v>
      </c>
      <c r="W114" s="15"/>
      <c r="X114" s="15"/>
      <c r="Y114" s="15"/>
      <c r="Z114" s="15">
        <v>100</v>
      </c>
      <c r="AA114" s="15">
        <v>10</v>
      </c>
      <c r="AB114" s="15">
        <v>5</v>
      </c>
      <c r="AC114" s="15"/>
      <c r="AD114" s="15"/>
      <c r="AE114" s="13">
        <f t="shared" si="39"/>
        <v>10725</v>
      </c>
      <c r="AF114" s="13">
        <f t="shared" si="40"/>
        <v>57194</v>
      </c>
      <c r="AG114" s="17"/>
    </row>
    <row r="115" spans="1:33" x14ac:dyDescent="0.3">
      <c r="A115" s="1">
        <f t="shared" si="18"/>
        <v>115</v>
      </c>
      <c r="B115" s="20">
        <v>4</v>
      </c>
      <c r="C115" s="20" t="s">
        <v>128</v>
      </c>
      <c r="D115" s="15"/>
      <c r="E115" s="15"/>
      <c r="F115" s="15"/>
      <c r="G115" s="14">
        <v>38300</v>
      </c>
      <c r="H115" s="15"/>
      <c r="I115" s="13">
        <f t="shared" si="41"/>
        <v>38300</v>
      </c>
      <c r="J115" s="16">
        <f t="shared" si="35"/>
        <v>17618</v>
      </c>
      <c r="K115" s="16">
        <f t="shared" si="36"/>
        <v>10341</v>
      </c>
      <c r="L115" s="16">
        <f t="shared" si="37"/>
        <v>5256</v>
      </c>
      <c r="M115" s="16">
        <v>0</v>
      </c>
      <c r="N115" s="16"/>
      <c r="O115" s="16"/>
      <c r="P115" s="13">
        <f t="shared" si="38"/>
        <v>71515</v>
      </c>
      <c r="Q115" s="16">
        <f t="shared" si="34"/>
        <v>3830</v>
      </c>
      <c r="R115" s="15">
        <v>10000</v>
      </c>
      <c r="S115" s="15">
        <v>0</v>
      </c>
      <c r="T115" s="14"/>
      <c r="U115" s="15">
        <v>0</v>
      </c>
      <c r="V115" s="15">
        <v>0</v>
      </c>
      <c r="W115" s="15"/>
      <c r="X115" s="15"/>
      <c r="Y115" s="15"/>
      <c r="Z115" s="15">
        <v>100</v>
      </c>
      <c r="AA115" s="15">
        <v>10</v>
      </c>
      <c r="AB115" s="15">
        <v>5</v>
      </c>
      <c r="AC115" s="15"/>
      <c r="AD115" s="15"/>
      <c r="AE115" s="13">
        <f t="shared" si="39"/>
        <v>13945</v>
      </c>
      <c r="AF115" s="13">
        <f t="shared" si="40"/>
        <v>57570</v>
      </c>
      <c r="AG115" s="17"/>
    </row>
    <row r="116" spans="1:33" x14ac:dyDescent="0.3">
      <c r="A116" s="1">
        <f t="shared" si="18"/>
        <v>116</v>
      </c>
      <c r="B116" s="26">
        <v>5</v>
      </c>
      <c r="C116" s="26" t="s">
        <v>129</v>
      </c>
      <c r="D116" s="10"/>
      <c r="E116" s="10"/>
      <c r="F116" s="10"/>
      <c r="G116" s="18">
        <v>0</v>
      </c>
      <c r="H116" s="10"/>
      <c r="I116" s="11"/>
      <c r="J116" s="16">
        <f t="shared" si="35"/>
        <v>0</v>
      </c>
      <c r="K116" s="16">
        <f t="shared" si="36"/>
        <v>0</v>
      </c>
      <c r="L116" s="9">
        <v>0</v>
      </c>
      <c r="M116" s="9">
        <v>0</v>
      </c>
      <c r="N116" s="9"/>
      <c r="O116" s="9"/>
      <c r="P116" s="11">
        <f t="shared" si="38"/>
        <v>0</v>
      </c>
      <c r="Q116" s="9"/>
      <c r="R116" s="10"/>
      <c r="S116" s="10"/>
      <c r="T116" s="18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1">
        <f t="shared" si="39"/>
        <v>0</v>
      </c>
      <c r="AF116" s="11">
        <f t="shared" si="40"/>
        <v>0</v>
      </c>
      <c r="AG116" s="12" t="s">
        <v>39</v>
      </c>
    </row>
    <row r="117" spans="1:33" x14ac:dyDescent="0.3">
      <c r="A117" s="1">
        <f t="shared" si="18"/>
        <v>117</v>
      </c>
      <c r="B117" s="26">
        <v>6</v>
      </c>
      <c r="C117" s="26" t="s">
        <v>130</v>
      </c>
      <c r="D117" s="10"/>
      <c r="E117" s="10"/>
      <c r="F117" s="10"/>
      <c r="G117" s="18">
        <v>0</v>
      </c>
      <c r="H117" s="10"/>
      <c r="I117" s="11">
        <f t="shared" si="41"/>
        <v>0</v>
      </c>
      <c r="J117" s="16">
        <f t="shared" si="35"/>
        <v>0</v>
      </c>
      <c r="K117" s="16">
        <f t="shared" si="36"/>
        <v>0</v>
      </c>
      <c r="L117" s="9">
        <v>0</v>
      </c>
      <c r="M117" s="9">
        <v>0</v>
      </c>
      <c r="N117" s="9"/>
      <c r="O117" s="9"/>
      <c r="P117" s="11">
        <f t="shared" si="38"/>
        <v>0</v>
      </c>
      <c r="Q117" s="9">
        <v>0</v>
      </c>
      <c r="R117" s="10">
        <v>0</v>
      </c>
      <c r="S117" s="10">
        <v>0</v>
      </c>
      <c r="T117" s="18"/>
      <c r="U117" s="10">
        <v>0</v>
      </c>
      <c r="V117" s="10">
        <v>0</v>
      </c>
      <c r="W117" s="10"/>
      <c r="X117" s="10"/>
      <c r="Y117" s="10"/>
      <c r="Z117" s="10">
        <v>0</v>
      </c>
      <c r="AA117" s="10">
        <v>0</v>
      </c>
      <c r="AB117" s="10">
        <v>0</v>
      </c>
      <c r="AC117" s="10"/>
      <c r="AD117" s="10"/>
      <c r="AE117" s="11">
        <f t="shared" si="39"/>
        <v>0</v>
      </c>
      <c r="AF117" s="11">
        <f t="shared" si="40"/>
        <v>0</v>
      </c>
      <c r="AG117" s="12" t="s">
        <v>131</v>
      </c>
    </row>
    <row r="118" spans="1:33" x14ac:dyDescent="0.3">
      <c r="A118" s="1">
        <f t="shared" si="18"/>
        <v>118</v>
      </c>
      <c r="B118" s="20">
        <v>7</v>
      </c>
      <c r="C118" s="20" t="s">
        <v>132</v>
      </c>
      <c r="D118" s="15"/>
      <c r="E118" s="15"/>
      <c r="F118" s="15"/>
      <c r="G118" s="14">
        <v>37200</v>
      </c>
      <c r="H118" s="15"/>
      <c r="I118" s="13">
        <f t="shared" si="41"/>
        <v>37200</v>
      </c>
      <c r="J118" s="16">
        <f t="shared" si="35"/>
        <v>17112</v>
      </c>
      <c r="K118" s="16">
        <f t="shared" si="36"/>
        <v>10044</v>
      </c>
      <c r="L118" s="16">
        <f t="shared" ref="L118:L121" si="42">3600+ROUND(3600*46%,0)</f>
        <v>5256</v>
      </c>
      <c r="M118" s="16">
        <v>0</v>
      </c>
      <c r="N118" s="16"/>
      <c r="O118" s="16"/>
      <c r="P118" s="13">
        <f t="shared" si="38"/>
        <v>69612</v>
      </c>
      <c r="Q118" s="16">
        <f t="shared" si="34"/>
        <v>3720</v>
      </c>
      <c r="R118" s="15">
        <v>10000</v>
      </c>
      <c r="S118" s="15"/>
      <c r="T118" s="14">
        <v>4500</v>
      </c>
      <c r="U118" s="15">
        <v>0</v>
      </c>
      <c r="V118" s="15">
        <v>0</v>
      </c>
      <c r="W118" s="15"/>
      <c r="X118" s="15"/>
      <c r="Y118" s="15"/>
      <c r="Z118" s="15">
        <v>100</v>
      </c>
      <c r="AA118" s="15">
        <v>10</v>
      </c>
      <c r="AB118" s="15"/>
      <c r="AC118" s="15"/>
      <c r="AD118" s="15"/>
      <c r="AE118" s="13">
        <f t="shared" si="39"/>
        <v>18330</v>
      </c>
      <c r="AF118" s="13">
        <f t="shared" si="40"/>
        <v>51282</v>
      </c>
      <c r="AG118" s="17"/>
    </row>
    <row r="119" spans="1:33" x14ac:dyDescent="0.3">
      <c r="A119" s="1">
        <f t="shared" si="18"/>
        <v>119</v>
      </c>
      <c r="B119" s="20">
        <v>8</v>
      </c>
      <c r="C119" s="20" t="s">
        <v>133</v>
      </c>
      <c r="D119" s="15"/>
      <c r="E119" s="15"/>
      <c r="F119" s="15"/>
      <c r="G119" s="14">
        <v>37200</v>
      </c>
      <c r="H119" s="15"/>
      <c r="I119" s="13">
        <f t="shared" si="41"/>
        <v>37200</v>
      </c>
      <c r="J119" s="16">
        <f t="shared" si="35"/>
        <v>17112</v>
      </c>
      <c r="K119" s="16">
        <f t="shared" si="36"/>
        <v>10044</v>
      </c>
      <c r="L119" s="16">
        <f t="shared" si="42"/>
        <v>5256</v>
      </c>
      <c r="M119" s="16">
        <v>0</v>
      </c>
      <c r="N119" s="16"/>
      <c r="O119" s="16"/>
      <c r="P119" s="13">
        <f t="shared" si="38"/>
        <v>69612</v>
      </c>
      <c r="Q119" s="16">
        <f t="shared" si="34"/>
        <v>3720</v>
      </c>
      <c r="R119" s="15">
        <v>10000</v>
      </c>
      <c r="S119" s="15">
        <v>8500</v>
      </c>
      <c r="T119" s="14">
        <v>7000</v>
      </c>
      <c r="U119" s="15">
        <v>3843</v>
      </c>
      <c r="V119" s="15">
        <v>0</v>
      </c>
      <c r="W119" s="15"/>
      <c r="X119" s="15"/>
      <c r="Y119" s="15"/>
      <c r="Z119" s="15">
        <v>100</v>
      </c>
      <c r="AA119" s="15">
        <v>10</v>
      </c>
      <c r="AB119" s="15">
        <v>5</v>
      </c>
      <c r="AC119" s="15"/>
      <c r="AD119" s="15"/>
      <c r="AE119" s="13">
        <f t="shared" si="39"/>
        <v>33178</v>
      </c>
      <c r="AF119" s="13">
        <f t="shared" si="40"/>
        <v>36434</v>
      </c>
      <c r="AG119" s="17" t="s">
        <v>134</v>
      </c>
    </row>
    <row r="120" spans="1:33" x14ac:dyDescent="0.3">
      <c r="A120" s="1">
        <f t="shared" si="18"/>
        <v>120</v>
      </c>
      <c r="B120" s="20">
        <v>9</v>
      </c>
      <c r="C120" s="20" t="s">
        <v>135</v>
      </c>
      <c r="D120" s="15"/>
      <c r="E120" s="15"/>
      <c r="F120" s="15"/>
      <c r="G120" s="14">
        <v>37200</v>
      </c>
      <c r="H120" s="15"/>
      <c r="I120" s="13">
        <f t="shared" si="41"/>
        <v>37200</v>
      </c>
      <c r="J120" s="16">
        <f t="shared" si="35"/>
        <v>17112</v>
      </c>
      <c r="K120" s="16">
        <f t="shared" si="36"/>
        <v>10044</v>
      </c>
      <c r="L120" s="16">
        <f t="shared" si="42"/>
        <v>5256</v>
      </c>
      <c r="M120" s="16">
        <v>0</v>
      </c>
      <c r="N120" s="16"/>
      <c r="O120" s="16"/>
      <c r="P120" s="13">
        <f t="shared" si="38"/>
        <v>69612</v>
      </c>
      <c r="Q120" s="16">
        <f t="shared" si="34"/>
        <v>3720</v>
      </c>
      <c r="R120" s="15">
        <v>20000</v>
      </c>
      <c r="S120" s="15"/>
      <c r="T120" s="14">
        <v>4000</v>
      </c>
      <c r="U120" s="15">
        <v>0</v>
      </c>
      <c r="V120" s="15">
        <v>125</v>
      </c>
      <c r="W120" s="15"/>
      <c r="X120" s="15"/>
      <c r="Y120" s="15"/>
      <c r="Z120" s="15">
        <v>100</v>
      </c>
      <c r="AA120" s="15">
        <v>10</v>
      </c>
      <c r="AB120" s="15">
        <v>5</v>
      </c>
      <c r="AC120" s="15"/>
      <c r="AD120" s="15"/>
      <c r="AE120" s="13">
        <f t="shared" si="39"/>
        <v>27960</v>
      </c>
      <c r="AF120" s="13">
        <f t="shared" si="40"/>
        <v>41652</v>
      </c>
      <c r="AG120" s="17"/>
    </row>
    <row r="121" spans="1:33" x14ac:dyDescent="0.3">
      <c r="A121" s="1">
        <f t="shared" si="18"/>
        <v>121</v>
      </c>
      <c r="B121" s="20">
        <v>10</v>
      </c>
      <c r="C121" s="20" t="s">
        <v>136</v>
      </c>
      <c r="D121" s="15"/>
      <c r="E121" s="15"/>
      <c r="F121" s="15"/>
      <c r="G121" s="14">
        <v>37200</v>
      </c>
      <c r="H121" s="15"/>
      <c r="I121" s="13">
        <f t="shared" si="41"/>
        <v>37200</v>
      </c>
      <c r="J121" s="16">
        <f t="shared" si="35"/>
        <v>17112</v>
      </c>
      <c r="K121" s="16">
        <f t="shared" si="36"/>
        <v>10044</v>
      </c>
      <c r="L121" s="16">
        <f t="shared" si="42"/>
        <v>5256</v>
      </c>
      <c r="M121" s="16">
        <v>0</v>
      </c>
      <c r="N121" s="16"/>
      <c r="O121" s="16"/>
      <c r="P121" s="13">
        <f t="shared" si="38"/>
        <v>69612</v>
      </c>
      <c r="Q121" s="16">
        <f t="shared" si="34"/>
        <v>3720</v>
      </c>
      <c r="R121" s="15">
        <v>6500</v>
      </c>
      <c r="S121" s="15"/>
      <c r="T121" s="14">
        <v>4500</v>
      </c>
      <c r="U121" s="15">
        <v>4753</v>
      </c>
      <c r="V121" s="15">
        <v>125</v>
      </c>
      <c r="W121" s="15"/>
      <c r="X121" s="15"/>
      <c r="Y121" s="15"/>
      <c r="Z121" s="15">
        <v>100</v>
      </c>
      <c r="AA121" s="15">
        <v>10</v>
      </c>
      <c r="AB121" s="15"/>
      <c r="AC121" s="15"/>
      <c r="AD121" s="15"/>
      <c r="AE121" s="13">
        <f t="shared" si="39"/>
        <v>19708</v>
      </c>
      <c r="AF121" s="13">
        <f t="shared" si="40"/>
        <v>49904</v>
      </c>
      <c r="AG121" s="17"/>
    </row>
    <row r="122" spans="1:33" ht="24" x14ac:dyDescent="0.3">
      <c r="A122" s="1">
        <f t="shared" si="18"/>
        <v>122</v>
      </c>
      <c r="B122" s="26">
        <v>11</v>
      </c>
      <c r="C122" s="26" t="s">
        <v>137</v>
      </c>
      <c r="D122" s="10"/>
      <c r="E122" s="10"/>
      <c r="F122" s="10"/>
      <c r="G122" s="18">
        <v>0</v>
      </c>
      <c r="H122" s="10"/>
      <c r="I122" s="11">
        <f t="shared" si="41"/>
        <v>0</v>
      </c>
      <c r="J122" s="16">
        <f t="shared" si="35"/>
        <v>0</v>
      </c>
      <c r="K122" s="16">
        <f t="shared" si="36"/>
        <v>0</v>
      </c>
      <c r="L122" s="9">
        <v>0</v>
      </c>
      <c r="M122" s="10">
        <v>0</v>
      </c>
      <c r="N122" s="9"/>
      <c r="O122" s="9"/>
      <c r="P122" s="11">
        <f t="shared" si="38"/>
        <v>0</v>
      </c>
      <c r="Q122" s="9">
        <f t="shared" si="34"/>
        <v>0</v>
      </c>
      <c r="R122" s="10"/>
      <c r="S122" s="10">
        <v>0</v>
      </c>
      <c r="T122" s="18"/>
      <c r="U122" s="10">
        <v>0</v>
      </c>
      <c r="V122" s="10">
        <v>0</v>
      </c>
      <c r="W122" s="10"/>
      <c r="X122" s="10"/>
      <c r="Y122" s="10"/>
      <c r="Z122" s="10">
        <v>0</v>
      </c>
      <c r="AA122" s="10">
        <v>0</v>
      </c>
      <c r="AB122" s="10">
        <v>0</v>
      </c>
      <c r="AC122" s="10"/>
      <c r="AD122" s="10"/>
      <c r="AE122" s="11">
        <f t="shared" si="39"/>
        <v>0</v>
      </c>
      <c r="AF122" s="11">
        <f t="shared" si="40"/>
        <v>0</v>
      </c>
      <c r="AG122" s="12" t="s">
        <v>138</v>
      </c>
    </row>
    <row r="123" spans="1:33" ht="24" x14ac:dyDescent="0.3">
      <c r="A123" s="1">
        <f t="shared" si="18"/>
        <v>123</v>
      </c>
      <c r="B123" s="20">
        <v>12</v>
      </c>
      <c r="C123" s="20" t="s">
        <v>139</v>
      </c>
      <c r="D123" s="15"/>
      <c r="E123" s="15"/>
      <c r="F123" s="15"/>
      <c r="G123" s="14">
        <v>35000</v>
      </c>
      <c r="H123" s="15"/>
      <c r="I123" s="13">
        <f t="shared" si="41"/>
        <v>35000</v>
      </c>
      <c r="J123" s="16">
        <f t="shared" si="35"/>
        <v>16100</v>
      </c>
      <c r="K123" s="16">
        <f t="shared" si="36"/>
        <v>9450</v>
      </c>
      <c r="L123" s="16">
        <f t="shared" ref="L123:L124" si="43">3600+ROUND(3600*46%,0)</f>
        <v>5256</v>
      </c>
      <c r="M123" s="16">
        <v>0</v>
      </c>
      <c r="N123" s="16"/>
      <c r="O123" s="16"/>
      <c r="P123" s="13">
        <f t="shared" si="38"/>
        <v>65806</v>
      </c>
      <c r="Q123" s="16">
        <f t="shared" si="34"/>
        <v>3500</v>
      </c>
      <c r="R123" s="15">
        <v>0</v>
      </c>
      <c r="S123" s="15">
        <v>0</v>
      </c>
      <c r="T123" s="14">
        <v>6500</v>
      </c>
      <c r="U123" s="15">
        <v>237</v>
      </c>
      <c r="V123" s="15">
        <v>125</v>
      </c>
      <c r="W123" s="15"/>
      <c r="X123" s="15"/>
      <c r="Y123" s="15">
        <v>0</v>
      </c>
      <c r="Z123" s="15">
        <v>100</v>
      </c>
      <c r="AA123" s="15">
        <v>10</v>
      </c>
      <c r="AB123" s="15">
        <v>5</v>
      </c>
      <c r="AC123" s="15">
        <v>10000</v>
      </c>
      <c r="AD123" s="15"/>
      <c r="AE123" s="13">
        <f t="shared" si="39"/>
        <v>20477</v>
      </c>
      <c r="AF123" s="13">
        <f t="shared" si="40"/>
        <v>45329</v>
      </c>
      <c r="AG123" s="17" t="s">
        <v>140</v>
      </c>
    </row>
    <row r="124" spans="1:33" x14ac:dyDescent="0.3">
      <c r="A124" s="1">
        <f t="shared" si="18"/>
        <v>124</v>
      </c>
      <c r="B124" s="20">
        <v>13</v>
      </c>
      <c r="C124" s="20" t="s">
        <v>141</v>
      </c>
      <c r="D124" s="15"/>
      <c r="E124" s="15"/>
      <c r="F124" s="15"/>
      <c r="G124" s="14">
        <v>30200</v>
      </c>
      <c r="H124" s="15"/>
      <c r="I124" s="13">
        <f>G124+H124</f>
        <v>30200</v>
      </c>
      <c r="J124" s="16">
        <f t="shared" si="35"/>
        <v>13892</v>
      </c>
      <c r="K124" s="16">
        <f t="shared" si="36"/>
        <v>8154</v>
      </c>
      <c r="L124" s="16">
        <f t="shared" si="43"/>
        <v>5256</v>
      </c>
      <c r="M124" s="16">
        <v>0</v>
      </c>
      <c r="N124" s="16"/>
      <c r="O124" s="16"/>
      <c r="P124" s="13">
        <f t="shared" si="38"/>
        <v>57502</v>
      </c>
      <c r="Q124" s="16">
        <v>0</v>
      </c>
      <c r="R124" s="15"/>
      <c r="S124" s="15">
        <v>0</v>
      </c>
      <c r="T124" s="14"/>
      <c r="U124" s="15">
        <v>5576</v>
      </c>
      <c r="V124" s="15">
        <v>125</v>
      </c>
      <c r="W124" s="15"/>
      <c r="X124" s="15"/>
      <c r="Y124" s="15">
        <v>0</v>
      </c>
      <c r="Z124" s="15"/>
      <c r="AA124" s="15">
        <v>10</v>
      </c>
      <c r="AB124" s="15">
        <v>5</v>
      </c>
      <c r="AC124" s="15"/>
      <c r="AD124" s="15">
        <f>ROUND((G124+J124)*10%,0)+ROUND(N124*10%,0)</f>
        <v>4409</v>
      </c>
      <c r="AE124" s="13">
        <f t="shared" si="39"/>
        <v>10125</v>
      </c>
      <c r="AF124" s="13">
        <f t="shared" si="40"/>
        <v>47377</v>
      </c>
      <c r="AG124" s="17" t="s">
        <v>142</v>
      </c>
    </row>
    <row r="125" spans="1:33" x14ac:dyDescent="0.3">
      <c r="A125" s="1">
        <f t="shared" si="18"/>
        <v>125</v>
      </c>
      <c r="B125" s="20"/>
      <c r="C125" s="20"/>
      <c r="D125" s="15"/>
      <c r="E125" s="15"/>
      <c r="F125" s="15"/>
      <c r="G125" s="15"/>
      <c r="H125" s="15"/>
      <c r="I125" s="13"/>
      <c r="J125" s="16"/>
      <c r="K125" s="16"/>
      <c r="L125" s="16"/>
      <c r="M125" s="15"/>
      <c r="N125" s="15"/>
      <c r="O125" s="15"/>
      <c r="P125" s="13"/>
      <c r="Q125" s="16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3"/>
      <c r="AF125" s="13"/>
      <c r="AG125" s="17"/>
    </row>
    <row r="126" spans="1:33" x14ac:dyDescent="0.3">
      <c r="A126" s="1">
        <f t="shared" si="18"/>
        <v>126</v>
      </c>
      <c r="B126" s="20"/>
      <c r="C126" s="20"/>
      <c r="D126" s="15"/>
      <c r="E126" s="15"/>
      <c r="F126" s="15"/>
      <c r="G126" s="15"/>
      <c r="H126" s="15"/>
      <c r="I126" s="13"/>
      <c r="J126" s="16"/>
      <c r="K126" s="16"/>
      <c r="L126" s="16"/>
      <c r="M126" s="15"/>
      <c r="N126" s="15"/>
      <c r="O126" s="15"/>
      <c r="P126" s="13"/>
      <c r="Q126" s="16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3"/>
      <c r="AF126" s="13"/>
      <c r="AG126" s="17"/>
    </row>
    <row r="127" spans="1:33" x14ac:dyDescent="0.3">
      <c r="A127" s="1">
        <f t="shared" si="18"/>
        <v>127</v>
      </c>
      <c r="B127" s="20"/>
      <c r="C127" s="20"/>
      <c r="D127" s="15"/>
      <c r="E127" s="15"/>
      <c r="F127" s="15"/>
      <c r="G127" s="15"/>
      <c r="H127" s="15"/>
      <c r="I127" s="13"/>
      <c r="J127" s="16"/>
      <c r="K127" s="16"/>
      <c r="L127" s="16"/>
      <c r="M127" s="15"/>
      <c r="N127" s="15"/>
      <c r="O127" s="15"/>
      <c r="P127" s="13"/>
      <c r="Q127" s="16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3"/>
      <c r="AF127" s="13"/>
      <c r="AG127" s="17"/>
    </row>
    <row r="128" spans="1:33" x14ac:dyDescent="0.3">
      <c r="A128" s="1">
        <f t="shared" si="18"/>
        <v>128</v>
      </c>
      <c r="B128" s="20"/>
      <c r="C128" s="20"/>
      <c r="D128" s="15"/>
      <c r="E128" s="15"/>
      <c r="F128" s="15"/>
      <c r="G128" s="15"/>
      <c r="H128" s="15"/>
      <c r="I128" s="13"/>
      <c r="J128" s="16"/>
      <c r="K128" s="16"/>
      <c r="L128" s="16"/>
      <c r="M128" s="15"/>
      <c r="N128" s="15"/>
      <c r="O128" s="15"/>
      <c r="P128" s="13"/>
      <c r="Q128" s="16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3"/>
      <c r="AF128" s="13"/>
      <c r="AG128" s="17"/>
    </row>
    <row r="129" spans="1:33" x14ac:dyDescent="0.3">
      <c r="A129" s="1">
        <f t="shared" si="18"/>
        <v>129</v>
      </c>
      <c r="B129" s="20"/>
      <c r="C129" s="20"/>
      <c r="D129" s="15"/>
      <c r="E129" s="15"/>
      <c r="F129" s="15"/>
      <c r="G129" s="15"/>
      <c r="H129" s="15"/>
      <c r="I129" s="13"/>
      <c r="J129" s="16"/>
      <c r="K129" s="16"/>
      <c r="L129" s="16"/>
      <c r="M129" s="15"/>
      <c r="N129" s="15"/>
      <c r="O129" s="15"/>
      <c r="P129" s="13"/>
      <c r="Q129" s="16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3"/>
      <c r="AF129" s="13"/>
      <c r="AG129" s="25"/>
    </row>
    <row r="130" spans="1:33" x14ac:dyDescent="0.3">
      <c r="A130" s="1">
        <f t="shared" si="18"/>
        <v>130</v>
      </c>
      <c r="B130" s="20"/>
      <c r="C130" s="20"/>
      <c r="D130" s="15"/>
      <c r="E130" s="15"/>
      <c r="F130" s="15"/>
      <c r="G130" s="15"/>
      <c r="H130" s="15"/>
      <c r="I130" s="13"/>
      <c r="J130" s="16"/>
      <c r="K130" s="16"/>
      <c r="L130" s="16"/>
      <c r="M130" s="15"/>
      <c r="N130" s="15"/>
      <c r="O130" s="15"/>
      <c r="P130" s="13"/>
      <c r="Q130" s="16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3"/>
      <c r="AF130" s="13"/>
      <c r="AG130" s="25"/>
    </row>
    <row r="131" spans="1:33" x14ac:dyDescent="0.3">
      <c r="A131" s="1">
        <f t="shared" ref="A131:A146" si="44">A130+1</f>
        <v>131</v>
      </c>
      <c r="B131" s="20"/>
      <c r="C131" s="20"/>
      <c r="D131" s="15"/>
      <c r="E131" s="15"/>
      <c r="F131" s="15"/>
      <c r="G131" s="15"/>
      <c r="H131" s="15"/>
      <c r="I131" s="13"/>
      <c r="J131" s="16"/>
      <c r="K131" s="16"/>
      <c r="L131" s="16"/>
      <c r="M131" s="15"/>
      <c r="N131" s="15"/>
      <c r="O131" s="15"/>
      <c r="P131" s="13"/>
      <c r="Q131" s="16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3"/>
      <c r="AF131" s="13"/>
      <c r="AG131" s="25"/>
    </row>
    <row r="132" spans="1:33" x14ac:dyDescent="0.3">
      <c r="A132" s="1">
        <f t="shared" si="44"/>
        <v>132</v>
      </c>
      <c r="B132" s="20"/>
      <c r="C132" s="20"/>
      <c r="D132" s="15"/>
      <c r="E132" s="15"/>
      <c r="F132" s="15"/>
      <c r="G132" s="15"/>
      <c r="H132" s="15"/>
      <c r="I132" s="13"/>
      <c r="J132" s="16"/>
      <c r="K132" s="16"/>
      <c r="L132" s="16"/>
      <c r="M132" s="15"/>
      <c r="N132" s="15"/>
      <c r="O132" s="15"/>
      <c r="P132" s="13"/>
      <c r="Q132" s="16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3"/>
      <c r="AF132" s="13"/>
      <c r="AG132" s="25"/>
    </row>
    <row r="133" spans="1:33" x14ac:dyDescent="0.3">
      <c r="A133" s="1">
        <f t="shared" si="44"/>
        <v>133</v>
      </c>
      <c r="B133" s="20"/>
      <c r="C133" s="20"/>
      <c r="D133" s="15"/>
      <c r="E133" s="15"/>
      <c r="F133" s="15"/>
      <c r="G133" s="15"/>
      <c r="H133" s="15"/>
      <c r="I133" s="13"/>
      <c r="J133" s="16"/>
      <c r="K133" s="16"/>
      <c r="L133" s="16"/>
      <c r="M133" s="15"/>
      <c r="N133" s="15"/>
      <c r="O133" s="15"/>
      <c r="P133" s="13"/>
      <c r="Q133" s="16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3"/>
      <c r="AF133" s="13"/>
      <c r="AG133" s="25"/>
    </row>
    <row r="134" spans="1:33" x14ac:dyDescent="0.3">
      <c r="A134" s="1">
        <f t="shared" si="44"/>
        <v>134</v>
      </c>
      <c r="B134" s="20"/>
      <c r="C134" s="20"/>
      <c r="D134" s="15"/>
      <c r="E134" s="15"/>
      <c r="F134" s="15"/>
      <c r="G134" s="15"/>
      <c r="H134" s="15"/>
      <c r="I134" s="13"/>
      <c r="J134" s="16"/>
      <c r="K134" s="16"/>
      <c r="L134" s="16"/>
      <c r="M134" s="15"/>
      <c r="N134" s="15"/>
      <c r="O134" s="15"/>
      <c r="P134" s="13"/>
      <c r="Q134" s="16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3"/>
      <c r="AF134" s="13"/>
      <c r="AG134" s="25"/>
    </row>
    <row r="135" spans="1:33" x14ac:dyDescent="0.3">
      <c r="A135" s="1">
        <f t="shared" si="44"/>
        <v>135</v>
      </c>
      <c r="B135" s="27"/>
      <c r="C135" s="27" t="s">
        <v>8</v>
      </c>
      <c r="D135" s="14"/>
      <c r="E135" s="14"/>
      <c r="F135" s="14"/>
      <c r="G135" s="14">
        <f>SUM(G112:G134)</f>
        <v>362800</v>
      </c>
      <c r="H135" s="14">
        <f t="shared" ref="H135:AF135" si="45">SUM(H112:H134)</f>
        <v>0</v>
      </c>
      <c r="I135" s="14">
        <f t="shared" si="45"/>
        <v>362800</v>
      </c>
      <c r="J135" s="14">
        <f t="shared" si="45"/>
        <v>166888</v>
      </c>
      <c r="K135" s="14">
        <f t="shared" si="45"/>
        <v>97956</v>
      </c>
      <c r="L135" s="14">
        <f t="shared" si="45"/>
        <v>52560</v>
      </c>
      <c r="M135" s="14">
        <f t="shared" si="45"/>
        <v>210</v>
      </c>
      <c r="N135" s="14">
        <f t="shared" si="45"/>
        <v>0</v>
      </c>
      <c r="O135" s="14">
        <f t="shared" si="45"/>
        <v>0</v>
      </c>
      <c r="P135" s="14">
        <f t="shared" si="45"/>
        <v>680414</v>
      </c>
      <c r="Q135" s="14">
        <f t="shared" si="45"/>
        <v>33260</v>
      </c>
      <c r="R135" s="14">
        <f t="shared" si="45"/>
        <v>83500</v>
      </c>
      <c r="S135" s="14">
        <f t="shared" si="45"/>
        <v>19500</v>
      </c>
      <c r="T135" s="14">
        <f t="shared" si="45"/>
        <v>50000</v>
      </c>
      <c r="U135" s="14">
        <f t="shared" si="45"/>
        <v>14409</v>
      </c>
      <c r="V135" s="14">
        <f t="shared" si="45"/>
        <v>750</v>
      </c>
      <c r="W135" s="14">
        <f t="shared" si="45"/>
        <v>0</v>
      </c>
      <c r="X135" s="14">
        <f t="shared" si="45"/>
        <v>0</v>
      </c>
      <c r="Y135" s="14">
        <f t="shared" si="45"/>
        <v>0</v>
      </c>
      <c r="Z135" s="14">
        <f t="shared" si="45"/>
        <v>900</v>
      </c>
      <c r="AA135" s="14">
        <f t="shared" si="45"/>
        <v>100</v>
      </c>
      <c r="AB135" s="14">
        <f t="shared" si="45"/>
        <v>30</v>
      </c>
      <c r="AC135" s="14">
        <f t="shared" si="45"/>
        <v>10000</v>
      </c>
      <c r="AD135" s="14">
        <f t="shared" si="45"/>
        <v>4409</v>
      </c>
      <c r="AE135" s="14">
        <f t="shared" si="45"/>
        <v>216858</v>
      </c>
      <c r="AF135" s="14">
        <f t="shared" si="45"/>
        <v>463556</v>
      </c>
      <c r="AG135" s="5"/>
    </row>
    <row r="136" spans="1:33" x14ac:dyDescent="0.3">
      <c r="A136" s="1">
        <f t="shared" si="44"/>
        <v>136</v>
      </c>
      <c r="B136" s="28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29"/>
    </row>
    <row r="137" spans="1:33" x14ac:dyDescent="0.3">
      <c r="A137" s="1">
        <f t="shared" si="44"/>
        <v>137</v>
      </c>
      <c r="B137" s="132" t="s">
        <v>0</v>
      </c>
      <c r="C137" s="132"/>
      <c r="D137" s="132"/>
      <c r="E137" s="132"/>
      <c r="F137" s="132"/>
      <c r="G137" s="132"/>
      <c r="H137" s="132"/>
      <c r="I137" s="132"/>
      <c r="J137" s="132"/>
      <c r="K137" s="132"/>
      <c r="L137" s="132"/>
      <c r="M137" s="132"/>
      <c r="N137" s="132"/>
      <c r="O137" s="132"/>
      <c r="P137" s="132"/>
      <c r="Q137" s="132"/>
      <c r="R137" s="132"/>
      <c r="S137" s="132"/>
      <c r="T137" s="132"/>
      <c r="U137" s="132"/>
      <c r="V137" s="132"/>
      <c r="W137" s="132"/>
      <c r="X137" s="132"/>
      <c r="Y137" s="132"/>
      <c r="Z137" s="132"/>
      <c r="AA137" s="132"/>
      <c r="AB137" s="132"/>
      <c r="AC137" s="132"/>
      <c r="AD137" s="132"/>
      <c r="AE137" s="132"/>
      <c r="AF137" s="132"/>
      <c r="AG137" s="2"/>
    </row>
    <row r="138" spans="1:33" x14ac:dyDescent="0.3">
      <c r="A138" s="1">
        <f t="shared" si="44"/>
        <v>138</v>
      </c>
      <c r="B138" s="132" t="s">
        <v>1</v>
      </c>
      <c r="C138" s="132"/>
      <c r="D138" s="132"/>
      <c r="E138" s="132"/>
      <c r="F138" s="132"/>
      <c r="G138" s="132"/>
      <c r="H138" s="132"/>
      <c r="I138" s="132"/>
      <c r="J138" s="132"/>
      <c r="K138" s="132"/>
      <c r="L138" s="132"/>
      <c r="M138" s="132"/>
      <c r="N138" s="132"/>
      <c r="O138" s="132"/>
      <c r="P138" s="132"/>
      <c r="Q138" s="132"/>
      <c r="R138" s="132"/>
      <c r="S138" s="132"/>
      <c r="T138" s="132"/>
      <c r="U138" s="132"/>
      <c r="V138" s="132"/>
      <c r="W138" s="132"/>
      <c r="X138" s="132"/>
      <c r="Y138" s="132"/>
      <c r="Z138" s="132"/>
      <c r="AA138" s="132"/>
      <c r="AB138" s="132"/>
      <c r="AC138" s="132"/>
      <c r="AD138" s="132"/>
      <c r="AE138" s="132"/>
      <c r="AF138" s="132"/>
      <c r="AG138" s="2"/>
    </row>
    <row r="139" spans="1:33" x14ac:dyDescent="0.3">
      <c r="A139" s="1">
        <f t="shared" si="44"/>
        <v>139</v>
      </c>
      <c r="B139" s="132" t="s">
        <v>2</v>
      </c>
      <c r="C139" s="132"/>
      <c r="D139" s="132"/>
      <c r="E139" s="132"/>
      <c r="F139" s="132"/>
      <c r="G139" s="132"/>
      <c r="H139" s="132"/>
      <c r="I139" s="132"/>
      <c r="J139" s="132"/>
      <c r="K139" s="132"/>
      <c r="L139" s="132"/>
      <c r="M139" s="132"/>
      <c r="N139" s="132"/>
      <c r="O139" s="132"/>
      <c r="P139" s="132"/>
      <c r="Q139" s="132"/>
      <c r="R139" s="132"/>
      <c r="S139" s="132"/>
      <c r="T139" s="132"/>
      <c r="U139" s="132"/>
      <c r="V139" s="132"/>
      <c r="W139" s="132"/>
      <c r="X139" s="132"/>
      <c r="Y139" s="132"/>
      <c r="Z139" s="132"/>
      <c r="AA139" s="132"/>
      <c r="AB139" s="132"/>
      <c r="AC139" s="132"/>
      <c r="AD139" s="132"/>
      <c r="AE139" s="132"/>
      <c r="AF139" s="132"/>
      <c r="AG139" s="2"/>
    </row>
    <row r="140" spans="1:33" x14ac:dyDescent="0.3">
      <c r="A140" s="1">
        <f t="shared" si="44"/>
        <v>140</v>
      </c>
      <c r="B140" s="132" t="s">
        <v>143</v>
      </c>
      <c r="C140" s="132"/>
      <c r="D140" s="132"/>
      <c r="E140" s="132"/>
      <c r="F140" s="132"/>
      <c r="G140" s="132"/>
      <c r="H140" s="132"/>
      <c r="I140" s="132"/>
      <c r="J140" s="132"/>
      <c r="K140" s="132"/>
      <c r="L140" s="132"/>
      <c r="M140" s="132"/>
      <c r="N140" s="132"/>
      <c r="O140" s="132"/>
      <c r="P140" s="132"/>
      <c r="Q140" s="132"/>
      <c r="R140" s="132"/>
      <c r="S140" s="132"/>
      <c r="T140" s="132"/>
      <c r="U140" s="132"/>
      <c r="V140" s="132"/>
      <c r="W140" s="132"/>
      <c r="X140" s="132"/>
      <c r="Y140" s="132"/>
      <c r="Z140" s="132"/>
      <c r="AA140" s="132"/>
      <c r="AB140" s="132"/>
      <c r="AC140" s="132"/>
      <c r="AD140" s="132"/>
      <c r="AE140" s="132"/>
      <c r="AF140" s="132"/>
      <c r="AG140" s="2"/>
    </row>
    <row r="141" spans="1:33" ht="36" x14ac:dyDescent="0.3">
      <c r="A141" s="1">
        <f t="shared" si="44"/>
        <v>141</v>
      </c>
      <c r="B141" s="4" t="s">
        <v>4</v>
      </c>
      <c r="C141" s="5" t="s">
        <v>5</v>
      </c>
      <c r="D141" s="4"/>
      <c r="E141" s="4"/>
      <c r="F141" s="4"/>
      <c r="G141" s="6" t="s">
        <v>6</v>
      </c>
      <c r="H141" s="6" t="s">
        <v>7</v>
      </c>
      <c r="I141" s="7" t="s">
        <v>8</v>
      </c>
      <c r="J141" s="6" t="s">
        <v>9</v>
      </c>
      <c r="K141" s="6" t="s">
        <v>10</v>
      </c>
      <c r="L141" s="6" t="s">
        <v>11</v>
      </c>
      <c r="M141" s="6" t="s">
        <v>12</v>
      </c>
      <c r="N141" s="6" t="s">
        <v>13</v>
      </c>
      <c r="O141" s="6" t="s">
        <v>14</v>
      </c>
      <c r="P141" s="7" t="s">
        <v>15</v>
      </c>
      <c r="Q141" s="6" t="s">
        <v>16</v>
      </c>
      <c r="R141" s="6" t="s">
        <v>17</v>
      </c>
      <c r="S141" s="6" t="s">
        <v>110</v>
      </c>
      <c r="T141" s="6" t="s">
        <v>19</v>
      </c>
      <c r="U141" s="6" t="s">
        <v>90</v>
      </c>
      <c r="V141" s="6" t="s">
        <v>21</v>
      </c>
      <c r="W141" s="6" t="s">
        <v>144</v>
      </c>
      <c r="X141" s="6" t="s">
        <v>91</v>
      </c>
      <c r="Y141" s="6" t="s">
        <v>92</v>
      </c>
      <c r="Z141" s="6" t="s">
        <v>23</v>
      </c>
      <c r="AA141" s="4" t="s">
        <v>93</v>
      </c>
      <c r="AB141" s="4" t="s">
        <v>145</v>
      </c>
      <c r="AC141" s="4" t="s">
        <v>146</v>
      </c>
      <c r="AD141" s="4" t="s">
        <v>26</v>
      </c>
      <c r="AE141" s="5" t="s">
        <v>27</v>
      </c>
      <c r="AF141" s="7" t="s">
        <v>28</v>
      </c>
      <c r="AG141" s="7" t="s">
        <v>29</v>
      </c>
    </row>
    <row r="142" spans="1:33" x14ac:dyDescent="0.3">
      <c r="A142" s="1">
        <f t="shared" si="44"/>
        <v>142</v>
      </c>
      <c r="B142" s="20">
        <v>1</v>
      </c>
      <c r="C142" s="20" t="s">
        <v>147</v>
      </c>
      <c r="D142" s="15"/>
      <c r="E142" s="15"/>
      <c r="F142" s="15"/>
      <c r="G142" s="14">
        <v>38300</v>
      </c>
      <c r="H142" s="15"/>
      <c r="I142" s="13">
        <f>G142+H142</f>
        <v>38300</v>
      </c>
      <c r="J142" s="16">
        <f>ROUND(I142*46%,0)</f>
        <v>17618</v>
      </c>
      <c r="K142" s="16">
        <f>ROUND(I142*27%,0)</f>
        <v>10341</v>
      </c>
      <c r="L142" s="16">
        <f>3600+ROUND(3600*46%,0)</f>
        <v>5256</v>
      </c>
      <c r="M142" s="16">
        <v>0</v>
      </c>
      <c r="N142" s="15"/>
      <c r="O142" s="15"/>
      <c r="P142" s="13">
        <f>SUM(I142:O142)</f>
        <v>71515</v>
      </c>
      <c r="Q142" s="16">
        <f t="shared" ref="Q142:Q148" si="46">IF(MOD(I142*10%,10)=0,I142*10%,(I142*10%-MOD(I142*10%,10))+10)</f>
        <v>3830</v>
      </c>
      <c r="R142" s="15">
        <v>500</v>
      </c>
      <c r="S142" s="15">
        <v>0</v>
      </c>
      <c r="T142" s="14">
        <v>3500</v>
      </c>
      <c r="U142" s="15">
        <v>3025</v>
      </c>
      <c r="V142" s="15">
        <v>125</v>
      </c>
      <c r="W142" s="15"/>
      <c r="X142" s="15"/>
      <c r="Y142" s="15">
        <v>0</v>
      </c>
      <c r="Z142" s="15">
        <v>100</v>
      </c>
      <c r="AA142" s="15">
        <v>10</v>
      </c>
      <c r="AB142" s="15">
        <v>5</v>
      </c>
      <c r="AC142" s="15"/>
      <c r="AD142" s="15"/>
      <c r="AE142" s="13">
        <f>SUM(Q142:AD142)</f>
        <v>11095</v>
      </c>
      <c r="AF142" s="13">
        <f>P142-AE142</f>
        <v>60420</v>
      </c>
      <c r="AG142" s="17"/>
    </row>
    <row r="143" spans="1:33" x14ac:dyDescent="0.3">
      <c r="A143" s="1">
        <f t="shared" si="44"/>
        <v>143</v>
      </c>
      <c r="B143" s="26">
        <v>2</v>
      </c>
      <c r="C143" s="26" t="s">
        <v>148</v>
      </c>
      <c r="D143" s="10"/>
      <c r="E143" s="10"/>
      <c r="F143" s="10"/>
      <c r="G143" s="18">
        <v>0</v>
      </c>
      <c r="H143" s="10"/>
      <c r="I143" s="11">
        <f t="shared" ref="I143:I147" si="47">G143+H143</f>
        <v>0</v>
      </c>
      <c r="J143" s="16">
        <f t="shared" ref="J143:J152" si="48">ROUND(I143*46%,0)</f>
        <v>0</v>
      </c>
      <c r="K143" s="16">
        <f t="shared" ref="K143:K152" si="49">ROUND(I143*27%,0)</f>
        <v>0</v>
      </c>
      <c r="L143" s="9">
        <v>0</v>
      </c>
      <c r="M143" s="9"/>
      <c r="N143" s="10"/>
      <c r="O143" s="10"/>
      <c r="P143" s="11">
        <f t="shared" ref="P143:P152" si="50">SUM(I143:O143)</f>
        <v>0</v>
      </c>
      <c r="Q143" s="9">
        <v>0</v>
      </c>
      <c r="R143" s="10">
        <v>0</v>
      </c>
      <c r="S143" s="10"/>
      <c r="T143" s="18"/>
      <c r="U143" s="10">
        <v>0</v>
      </c>
      <c r="V143" s="10">
        <v>0</v>
      </c>
      <c r="W143" s="10"/>
      <c r="X143" s="10"/>
      <c r="Y143" s="10">
        <v>0</v>
      </c>
      <c r="Z143" s="10"/>
      <c r="AA143" s="10"/>
      <c r="AB143" s="10"/>
      <c r="AC143" s="10"/>
      <c r="AD143" s="10"/>
      <c r="AE143" s="11">
        <f t="shared" ref="AE143:AE152" si="51">SUM(Q143:AD143)</f>
        <v>0</v>
      </c>
      <c r="AF143" s="11">
        <f t="shared" ref="AF143:AF152" si="52">P143-AE143</f>
        <v>0</v>
      </c>
      <c r="AG143" s="12" t="s">
        <v>149</v>
      </c>
    </row>
    <row r="144" spans="1:33" x14ac:dyDescent="0.3">
      <c r="A144" s="1">
        <f t="shared" si="44"/>
        <v>144</v>
      </c>
      <c r="B144" s="26">
        <v>3</v>
      </c>
      <c r="C144" s="26" t="s">
        <v>150</v>
      </c>
      <c r="D144" s="10"/>
      <c r="E144" s="10"/>
      <c r="F144" s="10"/>
      <c r="G144" s="18">
        <v>0</v>
      </c>
      <c r="H144" s="10"/>
      <c r="I144" s="11">
        <f t="shared" si="47"/>
        <v>0</v>
      </c>
      <c r="J144" s="16">
        <f t="shared" si="48"/>
        <v>0</v>
      </c>
      <c r="K144" s="16">
        <f t="shared" si="49"/>
        <v>0</v>
      </c>
      <c r="L144" s="9">
        <v>0</v>
      </c>
      <c r="M144" s="10">
        <v>0</v>
      </c>
      <c r="N144" s="10"/>
      <c r="O144" s="10"/>
      <c r="P144" s="11">
        <f t="shared" si="50"/>
        <v>0</v>
      </c>
      <c r="Q144" s="9">
        <v>0</v>
      </c>
      <c r="R144" s="10">
        <v>0</v>
      </c>
      <c r="S144" s="10">
        <v>0</v>
      </c>
      <c r="T144" s="18"/>
      <c r="U144" s="10"/>
      <c r="V144" s="10">
        <v>0</v>
      </c>
      <c r="W144" s="10"/>
      <c r="X144" s="10"/>
      <c r="Y144" s="10"/>
      <c r="Z144" s="10">
        <v>0</v>
      </c>
      <c r="AA144" s="10">
        <v>0</v>
      </c>
      <c r="AB144" s="10">
        <v>0</v>
      </c>
      <c r="AC144" s="10"/>
      <c r="AD144" s="10"/>
      <c r="AE144" s="11">
        <f t="shared" si="51"/>
        <v>0</v>
      </c>
      <c r="AF144" s="11">
        <f t="shared" si="52"/>
        <v>0</v>
      </c>
      <c r="AG144" s="12" t="s">
        <v>35</v>
      </c>
    </row>
    <row r="145" spans="1:33" x14ac:dyDescent="0.3">
      <c r="A145" s="1">
        <f t="shared" si="44"/>
        <v>145</v>
      </c>
      <c r="B145" s="20">
        <v>4</v>
      </c>
      <c r="C145" s="20" t="s">
        <v>151</v>
      </c>
      <c r="D145" s="15"/>
      <c r="E145" s="15"/>
      <c r="F145" s="15"/>
      <c r="G145" s="14">
        <v>42800</v>
      </c>
      <c r="H145" s="15"/>
      <c r="I145" s="13">
        <f t="shared" si="47"/>
        <v>42800</v>
      </c>
      <c r="J145" s="16">
        <f t="shared" si="48"/>
        <v>19688</v>
      </c>
      <c r="K145" s="16">
        <f t="shared" si="49"/>
        <v>11556</v>
      </c>
      <c r="L145" s="16">
        <f t="shared" ref="L145:L148" si="53">3600+ROUND(3600*46%,0)</f>
        <v>5256</v>
      </c>
      <c r="M145" s="15">
        <f>210</f>
        <v>210</v>
      </c>
      <c r="N145" s="15"/>
      <c r="O145" s="15"/>
      <c r="P145" s="13">
        <f t="shared" si="50"/>
        <v>79510</v>
      </c>
      <c r="Q145" s="16">
        <f t="shared" si="46"/>
        <v>4280</v>
      </c>
      <c r="R145" s="15">
        <v>5000</v>
      </c>
      <c r="S145" s="15"/>
      <c r="T145" s="14">
        <v>13500</v>
      </c>
      <c r="U145" s="15"/>
      <c r="V145" s="15">
        <v>125</v>
      </c>
      <c r="W145" s="15"/>
      <c r="X145" s="15"/>
      <c r="Y145" s="15"/>
      <c r="Z145" s="15">
        <v>100</v>
      </c>
      <c r="AA145" s="15">
        <v>10</v>
      </c>
      <c r="AB145" s="15">
        <v>5</v>
      </c>
      <c r="AC145" s="15"/>
      <c r="AD145" s="15"/>
      <c r="AE145" s="13">
        <f t="shared" si="51"/>
        <v>23020</v>
      </c>
      <c r="AF145" s="13">
        <f t="shared" si="52"/>
        <v>56490</v>
      </c>
      <c r="AG145" s="17"/>
    </row>
    <row r="146" spans="1:33" ht="24" x14ac:dyDescent="0.3">
      <c r="A146" s="1">
        <f t="shared" si="44"/>
        <v>146</v>
      </c>
      <c r="B146" s="20">
        <v>5</v>
      </c>
      <c r="C146" s="20" t="s">
        <v>152</v>
      </c>
      <c r="D146" s="15"/>
      <c r="E146" s="15"/>
      <c r="F146" s="15"/>
      <c r="G146" s="14">
        <v>38300</v>
      </c>
      <c r="H146" s="15"/>
      <c r="I146" s="13">
        <f t="shared" si="47"/>
        <v>38300</v>
      </c>
      <c r="J146" s="16">
        <f t="shared" si="48"/>
        <v>17618</v>
      </c>
      <c r="K146" s="16">
        <f t="shared" si="49"/>
        <v>10341</v>
      </c>
      <c r="L146" s="16">
        <f t="shared" si="53"/>
        <v>5256</v>
      </c>
      <c r="M146" s="16">
        <v>0</v>
      </c>
      <c r="N146" s="15"/>
      <c r="O146" s="15"/>
      <c r="P146" s="13">
        <f t="shared" si="50"/>
        <v>71515</v>
      </c>
      <c r="Q146" s="16">
        <f t="shared" si="46"/>
        <v>3830</v>
      </c>
      <c r="R146" s="15">
        <v>0</v>
      </c>
      <c r="S146" s="15">
        <v>34000</v>
      </c>
      <c r="T146" s="14">
        <v>10000</v>
      </c>
      <c r="U146" s="15"/>
      <c r="V146" s="15">
        <v>125</v>
      </c>
      <c r="W146" s="15"/>
      <c r="X146" s="15"/>
      <c r="Y146" s="15"/>
      <c r="Z146" s="15">
        <v>100</v>
      </c>
      <c r="AA146" s="15">
        <v>10</v>
      </c>
      <c r="AB146" s="15">
        <v>5</v>
      </c>
      <c r="AC146" s="15"/>
      <c r="AD146" s="15"/>
      <c r="AE146" s="13">
        <f t="shared" si="51"/>
        <v>48070</v>
      </c>
      <c r="AF146" s="13">
        <f t="shared" si="52"/>
        <v>23445</v>
      </c>
      <c r="AG146" s="17" t="s">
        <v>153</v>
      </c>
    </row>
    <row r="147" spans="1:33" x14ac:dyDescent="0.3">
      <c r="A147" s="1">
        <f t="shared" ref="A147:A162" si="54">A146+1</f>
        <v>147</v>
      </c>
      <c r="B147" s="20">
        <v>6</v>
      </c>
      <c r="C147" s="20" t="s">
        <v>154</v>
      </c>
      <c r="D147" s="15"/>
      <c r="E147" s="15"/>
      <c r="F147" s="15"/>
      <c r="G147" s="14">
        <v>42800</v>
      </c>
      <c r="H147" s="15"/>
      <c r="I147" s="13">
        <f t="shared" si="47"/>
        <v>42800</v>
      </c>
      <c r="J147" s="16">
        <f t="shared" si="48"/>
        <v>19688</v>
      </c>
      <c r="K147" s="16">
        <f t="shared" si="49"/>
        <v>11556</v>
      </c>
      <c r="L147" s="16">
        <f t="shared" si="53"/>
        <v>5256</v>
      </c>
      <c r="M147" s="15">
        <v>0</v>
      </c>
      <c r="N147" s="15"/>
      <c r="O147" s="15"/>
      <c r="P147" s="13">
        <f t="shared" si="50"/>
        <v>79300</v>
      </c>
      <c r="Q147" s="16">
        <f t="shared" si="46"/>
        <v>4280</v>
      </c>
      <c r="R147" s="15">
        <v>10000</v>
      </c>
      <c r="S147" s="15"/>
      <c r="T147" s="14">
        <v>500</v>
      </c>
      <c r="U147" s="15"/>
      <c r="V147" s="15">
        <v>125</v>
      </c>
      <c r="W147" s="15"/>
      <c r="X147" s="15"/>
      <c r="Y147" s="15"/>
      <c r="Z147" s="15">
        <v>100</v>
      </c>
      <c r="AA147" s="15">
        <v>10</v>
      </c>
      <c r="AB147" s="15">
        <v>5</v>
      </c>
      <c r="AC147" s="15">
        <v>5</v>
      </c>
      <c r="AD147" s="15"/>
      <c r="AE147" s="13">
        <f t="shared" si="51"/>
        <v>15025</v>
      </c>
      <c r="AF147" s="13">
        <f t="shared" si="52"/>
        <v>64275</v>
      </c>
      <c r="AG147" s="17"/>
    </row>
    <row r="148" spans="1:33" x14ac:dyDescent="0.3">
      <c r="A148" s="1">
        <f t="shared" si="54"/>
        <v>148</v>
      </c>
      <c r="B148" s="20">
        <v>7</v>
      </c>
      <c r="C148" s="20" t="s">
        <v>155</v>
      </c>
      <c r="D148" s="15"/>
      <c r="E148" s="15"/>
      <c r="F148" s="15"/>
      <c r="G148" s="14">
        <v>42800</v>
      </c>
      <c r="H148" s="15"/>
      <c r="I148" s="13">
        <f>G148+H148</f>
        <v>42800</v>
      </c>
      <c r="J148" s="16">
        <f t="shared" si="48"/>
        <v>19688</v>
      </c>
      <c r="K148" s="16">
        <f t="shared" si="49"/>
        <v>11556</v>
      </c>
      <c r="L148" s="16">
        <f t="shared" si="53"/>
        <v>5256</v>
      </c>
      <c r="M148" s="15">
        <v>0</v>
      </c>
      <c r="N148" s="15"/>
      <c r="O148" s="15"/>
      <c r="P148" s="13">
        <f t="shared" si="50"/>
        <v>79300</v>
      </c>
      <c r="Q148" s="16">
        <f t="shared" si="46"/>
        <v>4280</v>
      </c>
      <c r="R148" s="15">
        <v>16000</v>
      </c>
      <c r="S148" s="15"/>
      <c r="T148" s="14">
        <v>3500</v>
      </c>
      <c r="U148" s="15"/>
      <c r="V148" s="15">
        <v>125</v>
      </c>
      <c r="W148" s="15"/>
      <c r="X148" s="15"/>
      <c r="Y148" s="15"/>
      <c r="Z148" s="15">
        <v>100</v>
      </c>
      <c r="AA148" s="15">
        <v>10</v>
      </c>
      <c r="AB148" s="15">
        <v>5</v>
      </c>
      <c r="AC148" s="15">
        <v>5</v>
      </c>
      <c r="AD148" s="15"/>
      <c r="AE148" s="13">
        <f t="shared" si="51"/>
        <v>24025</v>
      </c>
      <c r="AF148" s="13">
        <f t="shared" si="52"/>
        <v>55275</v>
      </c>
      <c r="AG148" s="17"/>
    </row>
    <row r="149" spans="1:33" ht="36" x14ac:dyDescent="0.3">
      <c r="A149" s="1">
        <f t="shared" si="54"/>
        <v>149</v>
      </c>
      <c r="B149" s="26">
        <v>8</v>
      </c>
      <c r="C149" s="26" t="s">
        <v>156</v>
      </c>
      <c r="D149" s="10"/>
      <c r="E149" s="10"/>
      <c r="F149" s="10"/>
      <c r="G149" s="10">
        <v>0</v>
      </c>
      <c r="H149" s="10"/>
      <c r="I149" s="11">
        <f>G149+H149</f>
        <v>0</v>
      </c>
      <c r="J149" s="16">
        <f t="shared" si="48"/>
        <v>0</v>
      </c>
      <c r="K149" s="16">
        <f t="shared" si="49"/>
        <v>0</v>
      </c>
      <c r="L149" s="9"/>
      <c r="M149" s="10">
        <v>0</v>
      </c>
      <c r="N149" s="10"/>
      <c r="O149" s="10"/>
      <c r="P149" s="11">
        <f t="shared" si="50"/>
        <v>0</v>
      </c>
      <c r="Q149" s="9"/>
      <c r="R149" s="10"/>
      <c r="S149" s="10"/>
      <c r="T149" s="18"/>
      <c r="U149" s="10"/>
      <c r="V149" s="10">
        <v>0</v>
      </c>
      <c r="W149" s="10"/>
      <c r="X149" s="10"/>
      <c r="Y149" s="10"/>
      <c r="Z149" s="10"/>
      <c r="AA149" s="10">
        <v>0</v>
      </c>
      <c r="AB149" s="10">
        <v>0</v>
      </c>
      <c r="AC149" s="10"/>
      <c r="AD149" s="10">
        <v>0</v>
      </c>
      <c r="AE149" s="11">
        <f t="shared" si="51"/>
        <v>0</v>
      </c>
      <c r="AF149" s="11">
        <f t="shared" si="52"/>
        <v>0</v>
      </c>
      <c r="AG149" s="12" t="s">
        <v>157</v>
      </c>
    </row>
    <row r="150" spans="1:33" x14ac:dyDescent="0.3">
      <c r="A150" s="1">
        <f t="shared" si="54"/>
        <v>150</v>
      </c>
      <c r="B150" s="20">
        <v>9</v>
      </c>
      <c r="C150" s="20" t="s">
        <v>158</v>
      </c>
      <c r="D150" s="15"/>
      <c r="E150" s="15"/>
      <c r="F150" s="15"/>
      <c r="G150" s="14">
        <v>29300</v>
      </c>
      <c r="H150" s="15"/>
      <c r="I150" s="13">
        <f>G150+H150</f>
        <v>29300</v>
      </c>
      <c r="J150" s="16">
        <f t="shared" si="48"/>
        <v>13478</v>
      </c>
      <c r="K150" s="16">
        <f t="shared" si="49"/>
        <v>7911</v>
      </c>
      <c r="L150" s="16">
        <f t="shared" ref="L150:L152" si="55">3600+ROUND(3600*46%,0)</f>
        <v>5256</v>
      </c>
      <c r="M150" s="16">
        <v>0</v>
      </c>
      <c r="N150" s="15"/>
      <c r="O150" s="15"/>
      <c r="P150" s="13">
        <f t="shared" si="50"/>
        <v>55945</v>
      </c>
      <c r="Q150" s="16"/>
      <c r="R150" s="15"/>
      <c r="S150" s="15"/>
      <c r="T150" s="14">
        <v>2000</v>
      </c>
      <c r="U150" s="15"/>
      <c r="V150" s="15">
        <v>125</v>
      </c>
      <c r="W150" s="15"/>
      <c r="X150" s="15"/>
      <c r="Y150" s="15"/>
      <c r="Z150" s="15"/>
      <c r="AA150" s="15">
        <v>10</v>
      </c>
      <c r="AB150" s="15">
        <v>5</v>
      </c>
      <c r="AC150" s="15"/>
      <c r="AD150" s="15">
        <f t="shared" ref="AD150:AD152" si="56">ROUND((G150+J150)*10%,0)+ROUND(N150*10%,0)</f>
        <v>4278</v>
      </c>
      <c r="AE150" s="13">
        <f t="shared" si="51"/>
        <v>6418</v>
      </c>
      <c r="AF150" s="13">
        <f t="shared" si="52"/>
        <v>49527</v>
      </c>
      <c r="AG150" s="17"/>
    </row>
    <row r="151" spans="1:33" x14ac:dyDescent="0.3">
      <c r="A151" s="1">
        <f t="shared" si="54"/>
        <v>151</v>
      </c>
      <c r="B151" s="20">
        <v>10</v>
      </c>
      <c r="C151" s="20" t="s">
        <v>159</v>
      </c>
      <c r="D151" s="15"/>
      <c r="E151" s="15"/>
      <c r="F151" s="15"/>
      <c r="G151" s="14">
        <v>29300</v>
      </c>
      <c r="H151" s="15"/>
      <c r="I151" s="13">
        <f>G151+H151</f>
        <v>29300</v>
      </c>
      <c r="J151" s="16">
        <f t="shared" si="48"/>
        <v>13478</v>
      </c>
      <c r="K151" s="16">
        <f t="shared" si="49"/>
        <v>7911</v>
      </c>
      <c r="L151" s="16">
        <f t="shared" si="55"/>
        <v>5256</v>
      </c>
      <c r="M151" s="16">
        <v>0</v>
      </c>
      <c r="N151" s="15"/>
      <c r="O151" s="15"/>
      <c r="P151" s="13">
        <f t="shared" si="50"/>
        <v>55945</v>
      </c>
      <c r="Q151" s="16"/>
      <c r="R151" s="15"/>
      <c r="S151" s="15"/>
      <c r="T151" s="14">
        <v>3000</v>
      </c>
      <c r="U151" s="15"/>
      <c r="V151" s="15">
        <v>125</v>
      </c>
      <c r="W151" s="15"/>
      <c r="X151" s="15"/>
      <c r="Y151" s="15"/>
      <c r="Z151" s="15"/>
      <c r="AA151" s="15">
        <v>10</v>
      </c>
      <c r="AB151" s="15">
        <v>5</v>
      </c>
      <c r="AC151" s="15"/>
      <c r="AD151" s="15">
        <f t="shared" si="56"/>
        <v>4278</v>
      </c>
      <c r="AE151" s="13">
        <f t="shared" si="51"/>
        <v>7418</v>
      </c>
      <c r="AF151" s="13">
        <f t="shared" si="52"/>
        <v>48527</v>
      </c>
      <c r="AG151" s="17"/>
    </row>
    <row r="152" spans="1:33" x14ac:dyDescent="0.3">
      <c r="A152" s="1">
        <f t="shared" si="54"/>
        <v>152</v>
      </c>
      <c r="B152" s="20">
        <v>11</v>
      </c>
      <c r="C152" s="20" t="s">
        <v>160</v>
      </c>
      <c r="D152" s="15"/>
      <c r="E152" s="15"/>
      <c r="F152" s="15"/>
      <c r="G152" s="14">
        <v>29600</v>
      </c>
      <c r="H152" s="15"/>
      <c r="I152" s="13">
        <f>G152+H152</f>
        <v>29600</v>
      </c>
      <c r="J152" s="16">
        <f t="shared" si="48"/>
        <v>13616</v>
      </c>
      <c r="K152" s="16">
        <f t="shared" si="49"/>
        <v>7992</v>
      </c>
      <c r="L152" s="16">
        <f t="shared" si="55"/>
        <v>5256</v>
      </c>
      <c r="M152" s="15">
        <v>0</v>
      </c>
      <c r="N152" s="15"/>
      <c r="O152" s="15"/>
      <c r="P152" s="13">
        <f t="shared" si="50"/>
        <v>56464</v>
      </c>
      <c r="Q152" s="16"/>
      <c r="R152" s="15"/>
      <c r="S152" s="15"/>
      <c r="T152" s="14">
        <v>2500</v>
      </c>
      <c r="U152" s="15"/>
      <c r="V152" s="15">
        <v>125</v>
      </c>
      <c r="W152" s="15"/>
      <c r="X152" s="15"/>
      <c r="Y152" s="15"/>
      <c r="Z152" s="15"/>
      <c r="AA152" s="15">
        <v>10</v>
      </c>
      <c r="AB152" s="15">
        <v>5</v>
      </c>
      <c r="AC152" s="15"/>
      <c r="AD152" s="15">
        <f t="shared" si="56"/>
        <v>4322</v>
      </c>
      <c r="AE152" s="13">
        <f t="shared" si="51"/>
        <v>6962</v>
      </c>
      <c r="AF152" s="13">
        <f t="shared" si="52"/>
        <v>49502</v>
      </c>
      <c r="AG152" s="17"/>
    </row>
    <row r="153" spans="1:33" x14ac:dyDescent="0.3">
      <c r="A153" s="1">
        <f t="shared" si="54"/>
        <v>153</v>
      </c>
      <c r="B153" s="20"/>
      <c r="C153" s="20"/>
      <c r="D153" s="15"/>
      <c r="E153" s="15"/>
      <c r="F153" s="15"/>
      <c r="G153" s="15"/>
      <c r="H153" s="15"/>
      <c r="I153" s="13"/>
      <c r="J153" s="16"/>
      <c r="K153" s="16"/>
      <c r="L153" s="16"/>
      <c r="M153" s="15"/>
      <c r="N153" s="15"/>
      <c r="O153" s="15"/>
      <c r="P153" s="13"/>
      <c r="Q153" s="16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3"/>
      <c r="AF153" s="13"/>
      <c r="AG153" s="17"/>
    </row>
    <row r="154" spans="1:33" x14ac:dyDescent="0.3">
      <c r="A154" s="1">
        <f t="shared" si="54"/>
        <v>154</v>
      </c>
      <c r="B154" s="20"/>
      <c r="C154" s="20"/>
      <c r="D154" s="15"/>
      <c r="E154" s="15"/>
      <c r="F154" s="15"/>
      <c r="G154" s="15"/>
      <c r="H154" s="15"/>
      <c r="I154" s="13"/>
      <c r="J154" s="16"/>
      <c r="K154" s="16"/>
      <c r="L154" s="16"/>
      <c r="M154" s="15"/>
      <c r="N154" s="15"/>
      <c r="O154" s="15"/>
      <c r="P154" s="13"/>
      <c r="Q154" s="16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3"/>
      <c r="AF154" s="13"/>
      <c r="AG154" s="17"/>
    </row>
    <row r="155" spans="1:33" x14ac:dyDescent="0.3">
      <c r="A155" s="1">
        <f t="shared" si="54"/>
        <v>155</v>
      </c>
      <c r="B155" s="20"/>
      <c r="C155" s="20"/>
      <c r="D155" s="15"/>
      <c r="E155" s="15"/>
      <c r="F155" s="15"/>
      <c r="G155" s="15"/>
      <c r="H155" s="15"/>
      <c r="I155" s="13"/>
      <c r="J155" s="16"/>
      <c r="K155" s="16"/>
      <c r="L155" s="16"/>
      <c r="M155" s="15"/>
      <c r="N155" s="15"/>
      <c r="O155" s="15"/>
      <c r="P155" s="13"/>
      <c r="Q155" s="16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3"/>
      <c r="AF155" s="13"/>
      <c r="AG155" s="17"/>
    </row>
    <row r="156" spans="1:33" x14ac:dyDescent="0.3">
      <c r="A156" s="1">
        <f t="shared" si="54"/>
        <v>156</v>
      </c>
      <c r="B156" s="20"/>
      <c r="C156" s="20"/>
      <c r="D156" s="15"/>
      <c r="E156" s="15"/>
      <c r="F156" s="15"/>
      <c r="G156" s="15"/>
      <c r="H156" s="15"/>
      <c r="I156" s="13"/>
      <c r="J156" s="16"/>
      <c r="K156" s="16"/>
      <c r="L156" s="16"/>
      <c r="M156" s="15"/>
      <c r="N156" s="15"/>
      <c r="O156" s="15"/>
      <c r="P156" s="13"/>
      <c r="Q156" s="16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3"/>
      <c r="AF156" s="13"/>
      <c r="AG156" s="17"/>
    </row>
    <row r="157" spans="1:33" x14ac:dyDescent="0.3">
      <c r="A157" s="1">
        <f t="shared" si="54"/>
        <v>157</v>
      </c>
      <c r="B157" s="20"/>
      <c r="C157" s="20"/>
      <c r="D157" s="15"/>
      <c r="E157" s="15"/>
      <c r="F157" s="15"/>
      <c r="G157" s="15"/>
      <c r="H157" s="15"/>
      <c r="I157" s="13"/>
      <c r="J157" s="16"/>
      <c r="K157" s="16"/>
      <c r="L157" s="16"/>
      <c r="M157" s="15"/>
      <c r="N157" s="15"/>
      <c r="O157" s="15"/>
      <c r="P157" s="13"/>
      <c r="Q157" s="16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3"/>
      <c r="AF157" s="13"/>
      <c r="AG157" s="25"/>
    </row>
    <row r="158" spans="1:33" x14ac:dyDescent="0.3">
      <c r="A158" s="1">
        <f t="shared" si="54"/>
        <v>158</v>
      </c>
      <c r="B158" s="20"/>
      <c r="C158" s="20"/>
      <c r="D158" s="15"/>
      <c r="E158" s="15"/>
      <c r="F158" s="15"/>
      <c r="G158" s="15"/>
      <c r="H158" s="15"/>
      <c r="I158" s="13"/>
      <c r="J158" s="16"/>
      <c r="K158" s="16"/>
      <c r="L158" s="16"/>
      <c r="M158" s="15"/>
      <c r="N158" s="15"/>
      <c r="O158" s="15"/>
      <c r="P158" s="13"/>
      <c r="Q158" s="16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3"/>
      <c r="AF158" s="13"/>
      <c r="AG158" s="25"/>
    </row>
    <row r="159" spans="1:33" x14ac:dyDescent="0.3">
      <c r="A159" s="1">
        <f t="shared" si="54"/>
        <v>159</v>
      </c>
      <c r="B159" s="20"/>
      <c r="C159" s="20"/>
      <c r="D159" s="15"/>
      <c r="E159" s="15"/>
      <c r="F159" s="15"/>
      <c r="G159" s="15"/>
      <c r="H159" s="15"/>
      <c r="I159" s="13"/>
      <c r="J159" s="16"/>
      <c r="K159" s="16"/>
      <c r="L159" s="16"/>
      <c r="M159" s="15"/>
      <c r="N159" s="15"/>
      <c r="O159" s="15"/>
      <c r="P159" s="13"/>
      <c r="Q159" s="16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3"/>
      <c r="AF159" s="13"/>
      <c r="AG159" s="25"/>
    </row>
    <row r="160" spans="1:33" x14ac:dyDescent="0.3">
      <c r="A160" s="1">
        <f t="shared" si="54"/>
        <v>160</v>
      </c>
      <c r="B160" s="20"/>
      <c r="C160" s="20"/>
      <c r="D160" s="15"/>
      <c r="E160" s="15"/>
      <c r="F160" s="15"/>
      <c r="G160" s="15"/>
      <c r="H160" s="15"/>
      <c r="I160" s="13"/>
      <c r="J160" s="16"/>
      <c r="K160" s="16"/>
      <c r="L160" s="16"/>
      <c r="M160" s="15"/>
      <c r="N160" s="15"/>
      <c r="O160" s="15"/>
      <c r="P160" s="13"/>
      <c r="Q160" s="16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3"/>
      <c r="AF160" s="13"/>
      <c r="AG160" s="25"/>
    </row>
    <row r="161" spans="1:33" x14ac:dyDescent="0.3">
      <c r="A161" s="1">
        <f t="shared" si="54"/>
        <v>161</v>
      </c>
      <c r="B161" s="20"/>
      <c r="C161" s="20"/>
      <c r="D161" s="15"/>
      <c r="E161" s="15"/>
      <c r="F161" s="15"/>
      <c r="G161" s="15"/>
      <c r="H161" s="15"/>
      <c r="I161" s="13"/>
      <c r="J161" s="16"/>
      <c r="K161" s="16"/>
      <c r="L161" s="16"/>
      <c r="M161" s="15"/>
      <c r="N161" s="15"/>
      <c r="O161" s="15"/>
      <c r="P161" s="13"/>
      <c r="Q161" s="16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3"/>
      <c r="AF161" s="13"/>
      <c r="AG161" s="25"/>
    </row>
    <row r="162" spans="1:33" x14ac:dyDescent="0.3">
      <c r="A162" s="1">
        <f t="shared" si="54"/>
        <v>162</v>
      </c>
      <c r="B162" s="20"/>
      <c r="C162" s="20"/>
      <c r="D162" s="15"/>
      <c r="E162" s="15"/>
      <c r="F162" s="15"/>
      <c r="G162" s="15"/>
      <c r="H162" s="15"/>
      <c r="I162" s="13"/>
      <c r="J162" s="16"/>
      <c r="K162" s="16"/>
      <c r="L162" s="16"/>
      <c r="M162" s="15"/>
      <c r="N162" s="15"/>
      <c r="O162" s="15"/>
      <c r="P162" s="13"/>
      <c r="Q162" s="16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3"/>
      <c r="AF162" s="13"/>
      <c r="AG162" s="25"/>
    </row>
    <row r="163" spans="1:33" x14ac:dyDescent="0.3">
      <c r="A163" s="1">
        <f t="shared" ref="A163:B177" si="57">A162+1</f>
        <v>163</v>
      </c>
      <c r="B163" s="27"/>
      <c r="C163" s="27" t="s">
        <v>8</v>
      </c>
      <c r="D163" s="14"/>
      <c r="E163" s="14"/>
      <c r="F163" s="14"/>
      <c r="G163" s="14">
        <f>SUM(G142:G162)</f>
        <v>293200</v>
      </c>
      <c r="H163" s="14">
        <f t="shared" ref="H163:AF163" si="58">SUM(H142:H162)</f>
        <v>0</v>
      </c>
      <c r="I163" s="14">
        <f t="shared" si="58"/>
        <v>293200</v>
      </c>
      <c r="J163" s="14">
        <f t="shared" si="58"/>
        <v>134872</v>
      </c>
      <c r="K163" s="14">
        <f t="shared" si="58"/>
        <v>79164</v>
      </c>
      <c r="L163" s="14">
        <f t="shared" si="58"/>
        <v>42048</v>
      </c>
      <c r="M163" s="14">
        <f t="shared" si="58"/>
        <v>210</v>
      </c>
      <c r="N163" s="14">
        <f t="shared" si="58"/>
        <v>0</v>
      </c>
      <c r="O163" s="14">
        <f t="shared" si="58"/>
        <v>0</v>
      </c>
      <c r="P163" s="14">
        <f t="shared" si="58"/>
        <v>549494</v>
      </c>
      <c r="Q163" s="14">
        <f t="shared" si="58"/>
        <v>20500</v>
      </c>
      <c r="R163" s="14">
        <f t="shared" si="58"/>
        <v>31500</v>
      </c>
      <c r="S163" s="14">
        <f t="shared" si="58"/>
        <v>34000</v>
      </c>
      <c r="T163" s="14">
        <f t="shared" si="58"/>
        <v>38500</v>
      </c>
      <c r="U163" s="14">
        <f t="shared" si="58"/>
        <v>3025</v>
      </c>
      <c r="V163" s="14">
        <f t="shared" si="58"/>
        <v>1000</v>
      </c>
      <c r="W163" s="14">
        <f t="shared" si="58"/>
        <v>0</v>
      </c>
      <c r="X163" s="14">
        <f t="shared" si="58"/>
        <v>0</v>
      </c>
      <c r="Y163" s="14">
        <f t="shared" si="58"/>
        <v>0</v>
      </c>
      <c r="Z163" s="14">
        <f t="shared" si="58"/>
        <v>500</v>
      </c>
      <c r="AA163" s="14">
        <f t="shared" si="58"/>
        <v>80</v>
      </c>
      <c r="AB163" s="14">
        <f t="shared" si="58"/>
        <v>40</v>
      </c>
      <c r="AC163" s="14">
        <f t="shared" si="58"/>
        <v>10</v>
      </c>
      <c r="AD163" s="14">
        <f t="shared" si="58"/>
        <v>12878</v>
      </c>
      <c r="AE163" s="14">
        <f t="shared" si="58"/>
        <v>142033</v>
      </c>
      <c r="AF163" s="14">
        <f t="shared" si="58"/>
        <v>407461</v>
      </c>
      <c r="AG163" s="27"/>
    </row>
    <row r="164" spans="1:33" x14ac:dyDescent="0.3">
      <c r="A164" s="1">
        <f t="shared" si="57"/>
        <v>164</v>
      </c>
      <c r="B164" s="28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29"/>
    </row>
    <row r="165" spans="1:33" x14ac:dyDescent="0.3">
      <c r="A165" s="1">
        <f t="shared" si="57"/>
        <v>165</v>
      </c>
      <c r="B165" s="132" t="s">
        <v>0</v>
      </c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  <c r="AD165" s="132"/>
      <c r="AE165" s="132"/>
      <c r="AF165" s="132"/>
      <c r="AG165" s="2"/>
    </row>
    <row r="166" spans="1:33" x14ac:dyDescent="0.3">
      <c r="A166" s="1">
        <f t="shared" si="57"/>
        <v>166</v>
      </c>
      <c r="B166" s="132" t="s">
        <v>1</v>
      </c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2"/>
    </row>
    <row r="167" spans="1:33" x14ac:dyDescent="0.3">
      <c r="A167" s="1">
        <f t="shared" si="57"/>
        <v>167</v>
      </c>
      <c r="B167" s="132" t="s">
        <v>2</v>
      </c>
      <c r="C167" s="132"/>
      <c r="D167" s="132"/>
      <c r="E167" s="132"/>
      <c r="F167" s="132"/>
      <c r="G167" s="132"/>
      <c r="H167" s="132"/>
      <c r="I167" s="132"/>
      <c r="J167" s="132"/>
      <c r="K167" s="132"/>
      <c r="L167" s="132"/>
      <c r="M167" s="132"/>
      <c r="N167" s="132"/>
      <c r="O167" s="132"/>
      <c r="P167" s="132"/>
      <c r="Q167" s="132"/>
      <c r="R167" s="132"/>
      <c r="S167" s="132"/>
      <c r="T167" s="132"/>
      <c r="U167" s="132"/>
      <c r="V167" s="132"/>
      <c r="W167" s="132"/>
      <c r="X167" s="132"/>
      <c r="Y167" s="132"/>
      <c r="Z167" s="132"/>
      <c r="AA167" s="132"/>
      <c r="AB167" s="132"/>
      <c r="AC167" s="132"/>
      <c r="AD167" s="132"/>
      <c r="AE167" s="132"/>
      <c r="AF167" s="132"/>
      <c r="AG167" s="2"/>
    </row>
    <row r="168" spans="1:33" x14ac:dyDescent="0.3">
      <c r="A168" s="1">
        <f t="shared" si="57"/>
        <v>168</v>
      </c>
      <c r="B168" s="132" t="s">
        <v>161</v>
      </c>
      <c r="C168" s="132"/>
      <c r="D168" s="132"/>
      <c r="E168" s="132"/>
      <c r="F168" s="132"/>
      <c r="G168" s="132"/>
      <c r="H168" s="132"/>
      <c r="I168" s="132"/>
      <c r="J168" s="132"/>
      <c r="K168" s="132"/>
      <c r="L168" s="132"/>
      <c r="M168" s="132"/>
      <c r="N168" s="132"/>
      <c r="O168" s="132"/>
      <c r="P168" s="132"/>
      <c r="Q168" s="132"/>
      <c r="R168" s="132"/>
      <c r="S168" s="132"/>
      <c r="T168" s="132"/>
      <c r="U168" s="132"/>
      <c r="V168" s="132"/>
      <c r="W168" s="132"/>
      <c r="X168" s="132"/>
      <c r="Y168" s="132"/>
      <c r="Z168" s="132"/>
      <c r="AA168" s="132"/>
      <c r="AB168" s="132"/>
      <c r="AC168" s="132"/>
      <c r="AD168" s="132"/>
      <c r="AE168" s="132"/>
      <c r="AF168" s="132"/>
      <c r="AG168" s="2"/>
    </row>
    <row r="169" spans="1:33" ht="24" x14ac:dyDescent="0.3">
      <c r="A169" s="1">
        <f t="shared" si="57"/>
        <v>169</v>
      </c>
      <c r="B169" s="4" t="s">
        <v>4</v>
      </c>
      <c r="C169" s="5" t="s">
        <v>5</v>
      </c>
      <c r="D169" s="4" t="s">
        <v>162</v>
      </c>
      <c r="E169" s="4"/>
      <c r="F169" s="4"/>
      <c r="G169" s="6" t="s">
        <v>6</v>
      </c>
      <c r="H169" s="6" t="s">
        <v>7</v>
      </c>
      <c r="I169" s="7" t="s">
        <v>8</v>
      </c>
      <c r="J169" s="6" t="s">
        <v>9</v>
      </c>
      <c r="K169" s="6" t="s">
        <v>10</v>
      </c>
      <c r="L169" s="6" t="s">
        <v>11</v>
      </c>
      <c r="M169" s="6" t="s">
        <v>12</v>
      </c>
      <c r="N169" s="6" t="s">
        <v>13</v>
      </c>
      <c r="O169" s="6" t="s">
        <v>163</v>
      </c>
      <c r="P169" s="7" t="s">
        <v>15</v>
      </c>
      <c r="Q169" s="6" t="s">
        <v>16</v>
      </c>
      <c r="R169" s="6" t="s">
        <v>17</v>
      </c>
      <c r="S169" s="6" t="s">
        <v>110</v>
      </c>
      <c r="T169" s="6" t="s">
        <v>19</v>
      </c>
      <c r="U169" s="6" t="s">
        <v>90</v>
      </c>
      <c r="V169" s="6" t="s">
        <v>21</v>
      </c>
      <c r="W169" s="6" t="s">
        <v>122</v>
      </c>
      <c r="X169" s="6" t="s">
        <v>91</v>
      </c>
      <c r="Y169" s="6" t="s">
        <v>92</v>
      </c>
      <c r="Z169" s="6" t="s">
        <v>23</v>
      </c>
      <c r="AA169" s="4" t="s">
        <v>93</v>
      </c>
      <c r="AB169" s="4" t="s">
        <v>94</v>
      </c>
      <c r="AC169" s="4"/>
      <c r="AD169" s="4"/>
      <c r="AE169" s="5" t="s">
        <v>27</v>
      </c>
      <c r="AF169" s="7" t="s">
        <v>28</v>
      </c>
      <c r="AG169" s="7" t="s">
        <v>29</v>
      </c>
    </row>
    <row r="170" spans="1:33" x14ac:dyDescent="0.3">
      <c r="A170" s="1">
        <f t="shared" si="57"/>
        <v>170</v>
      </c>
      <c r="B170" s="20">
        <v>1</v>
      </c>
      <c r="C170" s="20" t="s">
        <v>165</v>
      </c>
      <c r="D170" s="15">
        <v>78800</v>
      </c>
      <c r="E170" s="15"/>
      <c r="F170" s="15"/>
      <c r="G170" s="15">
        <v>78800</v>
      </c>
      <c r="H170" s="15">
        <v>0</v>
      </c>
      <c r="I170" s="13">
        <f>SUM(G170:H170)</f>
        <v>78800</v>
      </c>
      <c r="J170" s="16">
        <f>ROUND(D170*46%,0)</f>
        <v>36248</v>
      </c>
      <c r="K170" s="16"/>
      <c r="L170" s="16"/>
      <c r="M170" s="15"/>
      <c r="N170" s="15"/>
      <c r="O170" s="15"/>
      <c r="P170" s="13">
        <f>SUM(I170:O170)</f>
        <v>115048</v>
      </c>
      <c r="Q170" s="16"/>
      <c r="R170" s="15"/>
      <c r="S170" s="15"/>
      <c r="T170" s="15">
        <v>15000</v>
      </c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3">
        <f>SUM(Q170:AD170)</f>
        <v>15000</v>
      </c>
      <c r="AF170" s="13">
        <f>P170-AE170</f>
        <v>100048</v>
      </c>
      <c r="AG170" s="17"/>
    </row>
    <row r="171" spans="1:33" x14ac:dyDescent="0.3">
      <c r="A171" s="1">
        <f t="shared" si="57"/>
        <v>171</v>
      </c>
      <c r="B171" s="20">
        <f>B170+1</f>
        <v>2</v>
      </c>
      <c r="C171" s="20" t="s">
        <v>166</v>
      </c>
      <c r="D171" s="15">
        <v>9000</v>
      </c>
      <c r="E171" s="15"/>
      <c r="F171" s="15"/>
      <c r="G171" s="15">
        <v>9000</v>
      </c>
      <c r="H171" s="15">
        <v>0</v>
      </c>
      <c r="I171" s="13">
        <f t="shared" ref="I171:I188" si="59">SUM(G171:H171)</f>
        <v>9000</v>
      </c>
      <c r="J171" s="16">
        <f t="shared" ref="J171:J188" si="60">ROUND(D171*46%,0)</f>
        <v>4140</v>
      </c>
      <c r="K171" s="16"/>
      <c r="L171" s="16"/>
      <c r="M171" s="15"/>
      <c r="N171" s="15"/>
      <c r="O171" s="15"/>
      <c r="P171" s="13">
        <f t="shared" ref="P171:P188" si="61">SUM(I171:O171)</f>
        <v>13140</v>
      </c>
      <c r="Q171" s="16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3">
        <f t="shared" ref="AE171:AE187" si="62">SUM(Q171:AD171)</f>
        <v>0</v>
      </c>
      <c r="AF171" s="13">
        <f t="shared" ref="AF171:AF188" si="63">P171-AE171</f>
        <v>13140</v>
      </c>
      <c r="AG171" s="17"/>
    </row>
    <row r="172" spans="1:33" x14ac:dyDescent="0.3">
      <c r="A172" s="1">
        <f t="shared" si="57"/>
        <v>172</v>
      </c>
      <c r="B172" s="20">
        <f t="shared" si="57"/>
        <v>3</v>
      </c>
      <c r="C172" s="20" t="s">
        <v>167</v>
      </c>
      <c r="D172" s="15">
        <v>32600</v>
      </c>
      <c r="E172" s="15"/>
      <c r="F172" s="15"/>
      <c r="G172" s="15">
        <v>32600</v>
      </c>
      <c r="H172" s="15">
        <v>0</v>
      </c>
      <c r="I172" s="13">
        <f t="shared" si="59"/>
        <v>32600</v>
      </c>
      <c r="J172" s="16">
        <f t="shared" si="60"/>
        <v>14996</v>
      </c>
      <c r="K172" s="16"/>
      <c r="L172" s="16"/>
      <c r="M172" s="15">
        <v>1000</v>
      </c>
      <c r="N172" s="15"/>
      <c r="O172" s="15">
        <v>0</v>
      </c>
      <c r="P172" s="13">
        <f t="shared" si="61"/>
        <v>48596</v>
      </c>
      <c r="Q172" s="16"/>
      <c r="R172" s="15"/>
      <c r="S172" s="15"/>
      <c r="T172" s="15">
        <v>4000</v>
      </c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3">
        <f t="shared" si="62"/>
        <v>4000</v>
      </c>
      <c r="AF172" s="13">
        <f t="shared" si="63"/>
        <v>44596</v>
      </c>
      <c r="AG172" s="17"/>
    </row>
    <row r="173" spans="1:33" x14ac:dyDescent="0.3">
      <c r="A173" s="1">
        <f t="shared" si="57"/>
        <v>173</v>
      </c>
      <c r="B173" s="20">
        <f t="shared" si="57"/>
        <v>4</v>
      </c>
      <c r="C173" s="20" t="s">
        <v>168</v>
      </c>
      <c r="D173" s="15">
        <v>10750</v>
      </c>
      <c r="E173" s="15"/>
      <c r="F173" s="15"/>
      <c r="G173" s="15">
        <v>10750</v>
      </c>
      <c r="H173" s="15">
        <v>0</v>
      </c>
      <c r="I173" s="13">
        <f t="shared" si="59"/>
        <v>10750</v>
      </c>
      <c r="J173" s="16">
        <f t="shared" si="60"/>
        <v>4945</v>
      </c>
      <c r="K173" s="16"/>
      <c r="L173" s="16"/>
      <c r="M173" s="15"/>
      <c r="N173" s="15"/>
      <c r="O173" s="15"/>
      <c r="P173" s="13">
        <f t="shared" si="61"/>
        <v>15695</v>
      </c>
      <c r="Q173" s="16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3">
        <f t="shared" si="62"/>
        <v>0</v>
      </c>
      <c r="AF173" s="13">
        <f t="shared" si="63"/>
        <v>15695</v>
      </c>
      <c r="AG173" s="17"/>
    </row>
    <row r="174" spans="1:33" x14ac:dyDescent="0.3">
      <c r="A174" s="1">
        <f t="shared" si="57"/>
        <v>174</v>
      </c>
      <c r="B174" s="20">
        <f t="shared" si="57"/>
        <v>5</v>
      </c>
      <c r="C174" s="20" t="s">
        <v>169</v>
      </c>
      <c r="D174" s="15">
        <v>46250</v>
      </c>
      <c r="E174" s="15"/>
      <c r="F174" s="15"/>
      <c r="G174" s="15">
        <v>46250</v>
      </c>
      <c r="H174" s="15">
        <v>0</v>
      </c>
      <c r="I174" s="13">
        <f t="shared" si="59"/>
        <v>46250</v>
      </c>
      <c r="J174" s="16">
        <f t="shared" si="60"/>
        <v>21275</v>
      </c>
      <c r="K174" s="16"/>
      <c r="L174" s="16"/>
      <c r="M174" s="15"/>
      <c r="N174" s="15"/>
      <c r="O174" s="15"/>
      <c r="P174" s="13">
        <f t="shared" si="61"/>
        <v>67525</v>
      </c>
      <c r="Q174" s="16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3">
        <f t="shared" si="62"/>
        <v>0</v>
      </c>
      <c r="AF174" s="13">
        <f t="shared" si="63"/>
        <v>67525</v>
      </c>
      <c r="AG174" s="17"/>
    </row>
    <row r="175" spans="1:33" x14ac:dyDescent="0.3">
      <c r="A175" s="1">
        <f t="shared" si="57"/>
        <v>175</v>
      </c>
      <c r="B175" s="20">
        <f t="shared" si="57"/>
        <v>6</v>
      </c>
      <c r="C175" s="20" t="s">
        <v>171</v>
      </c>
      <c r="D175" s="15">
        <v>9690</v>
      </c>
      <c r="E175" s="15"/>
      <c r="F175" s="15"/>
      <c r="G175" s="15">
        <v>9690</v>
      </c>
      <c r="H175" s="15">
        <v>0</v>
      </c>
      <c r="I175" s="13">
        <f t="shared" si="59"/>
        <v>9690</v>
      </c>
      <c r="J175" s="16">
        <f t="shared" si="60"/>
        <v>4457</v>
      </c>
      <c r="K175" s="16"/>
      <c r="L175" s="16"/>
      <c r="M175" s="15"/>
      <c r="N175" s="15"/>
      <c r="O175" s="15"/>
      <c r="P175" s="13">
        <f t="shared" si="61"/>
        <v>14147</v>
      </c>
      <c r="Q175" s="16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3">
        <f t="shared" si="62"/>
        <v>0</v>
      </c>
      <c r="AF175" s="13">
        <f t="shared" si="63"/>
        <v>14147</v>
      </c>
      <c r="AG175" s="17"/>
    </row>
    <row r="176" spans="1:33" x14ac:dyDescent="0.3">
      <c r="A176" s="1">
        <f t="shared" si="57"/>
        <v>176</v>
      </c>
      <c r="B176" s="20">
        <f t="shared" si="57"/>
        <v>7</v>
      </c>
      <c r="C176" s="20" t="s">
        <v>172</v>
      </c>
      <c r="D176" s="15">
        <v>99350</v>
      </c>
      <c r="E176" s="15"/>
      <c r="F176" s="15"/>
      <c r="G176" s="15">
        <v>59610</v>
      </c>
      <c r="H176" s="15">
        <v>0</v>
      </c>
      <c r="I176" s="13">
        <f t="shared" si="59"/>
        <v>59610</v>
      </c>
      <c r="J176" s="16">
        <f t="shared" si="60"/>
        <v>45701</v>
      </c>
      <c r="K176" s="16"/>
      <c r="L176" s="16"/>
      <c r="M176" s="15"/>
      <c r="N176" s="15"/>
      <c r="O176" s="15"/>
      <c r="P176" s="13">
        <f t="shared" si="61"/>
        <v>105311</v>
      </c>
      <c r="Q176" s="16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3">
        <f t="shared" si="62"/>
        <v>0</v>
      </c>
      <c r="AF176" s="13">
        <f t="shared" si="63"/>
        <v>105311</v>
      </c>
      <c r="AG176" s="17"/>
    </row>
    <row r="177" spans="1:33" x14ac:dyDescent="0.3">
      <c r="A177" s="1">
        <f>A176+1</f>
        <v>177</v>
      </c>
      <c r="B177" s="20">
        <f t="shared" si="57"/>
        <v>8</v>
      </c>
      <c r="C177" s="20" t="s">
        <v>173</v>
      </c>
      <c r="D177" s="15">
        <v>17500</v>
      </c>
      <c r="E177" s="15"/>
      <c r="F177" s="15"/>
      <c r="G177" s="15">
        <f>10500</f>
        <v>10500</v>
      </c>
      <c r="H177" s="15">
        <v>0</v>
      </c>
      <c r="I177" s="13">
        <f t="shared" si="59"/>
        <v>10500</v>
      </c>
      <c r="J177" s="16">
        <f t="shared" si="60"/>
        <v>8050</v>
      </c>
      <c r="K177" s="16"/>
      <c r="L177" s="16"/>
      <c r="M177" s="15"/>
      <c r="N177" s="15"/>
      <c r="O177" s="15"/>
      <c r="P177" s="13">
        <f t="shared" si="61"/>
        <v>18550</v>
      </c>
      <c r="Q177" s="16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3">
        <f t="shared" si="62"/>
        <v>0</v>
      </c>
      <c r="AF177" s="13">
        <f t="shared" si="63"/>
        <v>18550</v>
      </c>
      <c r="AG177" s="17"/>
    </row>
    <row r="178" spans="1:33" ht="24" x14ac:dyDescent="0.3">
      <c r="A178" s="1">
        <f t="shared" ref="A178:B188" si="64">A177+1</f>
        <v>178</v>
      </c>
      <c r="B178" s="20">
        <f>B177+1</f>
        <v>9</v>
      </c>
      <c r="C178" s="4" t="s">
        <v>174</v>
      </c>
      <c r="D178" s="15">
        <v>96900</v>
      </c>
      <c r="E178" s="15"/>
      <c r="F178" s="15"/>
      <c r="G178" s="15">
        <f>96900</f>
        <v>96900</v>
      </c>
      <c r="H178" s="15">
        <v>0</v>
      </c>
      <c r="I178" s="13">
        <f t="shared" si="59"/>
        <v>96900</v>
      </c>
      <c r="J178" s="16">
        <f t="shared" si="60"/>
        <v>44574</v>
      </c>
      <c r="K178" s="16"/>
      <c r="L178" s="16"/>
      <c r="M178" s="15"/>
      <c r="N178" s="15"/>
      <c r="O178" s="15"/>
      <c r="P178" s="13">
        <f t="shared" si="61"/>
        <v>141474</v>
      </c>
      <c r="Q178" s="16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3">
        <f t="shared" si="62"/>
        <v>0</v>
      </c>
      <c r="AF178" s="13">
        <f t="shared" si="63"/>
        <v>141474</v>
      </c>
      <c r="AG178" s="17" t="s">
        <v>175</v>
      </c>
    </row>
    <row r="179" spans="1:33" x14ac:dyDescent="0.3">
      <c r="A179" s="1">
        <f t="shared" si="64"/>
        <v>179</v>
      </c>
      <c r="B179" s="20">
        <f t="shared" si="64"/>
        <v>10</v>
      </c>
      <c r="C179" s="20" t="s">
        <v>176</v>
      </c>
      <c r="D179" s="15">
        <v>18050</v>
      </c>
      <c r="E179" s="15"/>
      <c r="F179" s="15"/>
      <c r="G179" s="15">
        <v>18050</v>
      </c>
      <c r="H179" s="15">
        <v>0</v>
      </c>
      <c r="I179" s="13">
        <f t="shared" si="59"/>
        <v>18050</v>
      </c>
      <c r="J179" s="16">
        <f t="shared" si="60"/>
        <v>8303</v>
      </c>
      <c r="K179" s="16"/>
      <c r="L179" s="16"/>
      <c r="M179" s="15"/>
      <c r="N179" s="15"/>
      <c r="O179" s="15"/>
      <c r="P179" s="13">
        <f t="shared" si="61"/>
        <v>26353</v>
      </c>
      <c r="Q179" s="16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3">
        <f t="shared" si="62"/>
        <v>0</v>
      </c>
      <c r="AF179" s="13">
        <f t="shared" si="63"/>
        <v>26353</v>
      </c>
      <c r="AG179" s="17" t="s">
        <v>177</v>
      </c>
    </row>
    <row r="180" spans="1:33" x14ac:dyDescent="0.3">
      <c r="A180" s="1">
        <f t="shared" si="64"/>
        <v>180</v>
      </c>
      <c r="B180" s="20">
        <f t="shared" si="64"/>
        <v>11</v>
      </c>
      <c r="C180" s="20" t="s">
        <v>178</v>
      </c>
      <c r="D180" s="15">
        <v>18600</v>
      </c>
      <c r="E180" s="15"/>
      <c r="F180" s="15"/>
      <c r="G180" s="15">
        <v>18600</v>
      </c>
      <c r="H180" s="15"/>
      <c r="I180" s="13">
        <f t="shared" si="59"/>
        <v>18600</v>
      </c>
      <c r="J180" s="16">
        <f t="shared" si="60"/>
        <v>8556</v>
      </c>
      <c r="K180" s="16"/>
      <c r="L180" s="16"/>
      <c r="M180" s="15"/>
      <c r="N180" s="15"/>
      <c r="O180" s="15">
        <v>0</v>
      </c>
      <c r="P180" s="13">
        <f t="shared" si="61"/>
        <v>27156</v>
      </c>
      <c r="Q180" s="16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3">
        <f t="shared" si="62"/>
        <v>0</v>
      </c>
      <c r="AF180" s="13">
        <f t="shared" si="63"/>
        <v>27156</v>
      </c>
      <c r="AG180" s="17"/>
    </row>
    <row r="181" spans="1:33" x14ac:dyDescent="0.3">
      <c r="A181" s="1">
        <f t="shared" si="64"/>
        <v>181</v>
      </c>
      <c r="B181" s="20">
        <f t="shared" si="64"/>
        <v>12</v>
      </c>
      <c r="C181" s="20" t="s">
        <v>180</v>
      </c>
      <c r="D181" s="15">
        <v>17500</v>
      </c>
      <c r="E181" s="15"/>
      <c r="F181" s="15"/>
      <c r="G181" s="15">
        <v>17500</v>
      </c>
      <c r="H181" s="15"/>
      <c r="I181" s="13">
        <f t="shared" si="59"/>
        <v>17500</v>
      </c>
      <c r="J181" s="16">
        <f t="shared" si="60"/>
        <v>8050</v>
      </c>
      <c r="K181" s="16"/>
      <c r="L181" s="16"/>
      <c r="M181" s="15"/>
      <c r="N181" s="15"/>
      <c r="O181" s="15"/>
      <c r="P181" s="13">
        <f t="shared" si="61"/>
        <v>25550</v>
      </c>
      <c r="Q181" s="16"/>
      <c r="R181" s="15"/>
      <c r="S181" s="15"/>
      <c r="T181" s="15">
        <v>10000</v>
      </c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3">
        <f t="shared" si="62"/>
        <v>10000</v>
      </c>
      <c r="AF181" s="13">
        <f t="shared" si="63"/>
        <v>15550</v>
      </c>
      <c r="AG181" s="17"/>
    </row>
    <row r="182" spans="1:33" ht="36" x14ac:dyDescent="0.3">
      <c r="A182" s="1">
        <f t="shared" si="64"/>
        <v>182</v>
      </c>
      <c r="B182" s="20">
        <f t="shared" si="64"/>
        <v>13</v>
      </c>
      <c r="C182" s="4" t="s">
        <v>181</v>
      </c>
      <c r="D182" s="15">
        <v>102800</v>
      </c>
      <c r="E182" s="15"/>
      <c r="F182" s="15"/>
      <c r="G182" s="15">
        <f>ROUND(102800*1,0)</f>
        <v>102800</v>
      </c>
      <c r="H182" s="15"/>
      <c r="I182" s="13">
        <f t="shared" si="59"/>
        <v>102800</v>
      </c>
      <c r="J182" s="16">
        <f t="shared" si="60"/>
        <v>47288</v>
      </c>
      <c r="K182" s="16"/>
      <c r="L182" s="16"/>
      <c r="M182" s="15"/>
      <c r="N182" s="15"/>
      <c r="O182" s="15"/>
      <c r="P182" s="13">
        <f t="shared" si="61"/>
        <v>150088</v>
      </c>
      <c r="Q182" s="16"/>
      <c r="R182" s="15"/>
      <c r="S182" s="15"/>
      <c r="T182" s="15">
        <v>17000</v>
      </c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3">
        <f t="shared" si="62"/>
        <v>17000</v>
      </c>
      <c r="AF182" s="13">
        <f t="shared" si="63"/>
        <v>133088</v>
      </c>
      <c r="AG182" s="17" t="s">
        <v>182</v>
      </c>
    </row>
    <row r="183" spans="1:33" x14ac:dyDescent="0.3">
      <c r="A183" s="1">
        <f t="shared" si="64"/>
        <v>183</v>
      </c>
      <c r="B183" s="20">
        <f t="shared" si="64"/>
        <v>14</v>
      </c>
      <c r="C183" s="20" t="s">
        <v>183</v>
      </c>
      <c r="D183" s="15">
        <v>20800</v>
      </c>
      <c r="E183" s="15"/>
      <c r="F183" s="15"/>
      <c r="G183" s="15">
        <f>20800</f>
        <v>20800</v>
      </c>
      <c r="H183" s="15"/>
      <c r="I183" s="13">
        <f t="shared" si="59"/>
        <v>20800</v>
      </c>
      <c r="J183" s="16">
        <f t="shared" si="60"/>
        <v>9568</v>
      </c>
      <c r="K183" s="16"/>
      <c r="L183" s="16"/>
      <c r="M183" s="15"/>
      <c r="N183" s="15"/>
      <c r="O183" s="15"/>
      <c r="P183" s="13">
        <f t="shared" si="61"/>
        <v>30368</v>
      </c>
      <c r="Q183" s="16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3">
        <f t="shared" si="62"/>
        <v>0</v>
      </c>
      <c r="AF183" s="13">
        <f t="shared" si="63"/>
        <v>30368</v>
      </c>
      <c r="AG183" s="17" t="s">
        <v>184</v>
      </c>
    </row>
    <row r="184" spans="1:33" ht="36" x14ac:dyDescent="0.3">
      <c r="A184" s="1">
        <f t="shared" si="64"/>
        <v>184</v>
      </c>
      <c r="B184" s="20">
        <f t="shared" si="64"/>
        <v>15</v>
      </c>
      <c r="C184" s="4" t="s">
        <v>185</v>
      </c>
      <c r="D184" s="15">
        <v>80800</v>
      </c>
      <c r="E184" s="15"/>
      <c r="F184" s="15"/>
      <c r="G184" s="15">
        <v>80800</v>
      </c>
      <c r="H184" s="15"/>
      <c r="I184" s="13">
        <f t="shared" si="59"/>
        <v>80800</v>
      </c>
      <c r="J184" s="16">
        <f t="shared" si="60"/>
        <v>37168</v>
      </c>
      <c r="K184" s="16"/>
      <c r="L184" s="16"/>
      <c r="M184" s="15"/>
      <c r="N184" s="15"/>
      <c r="O184" s="15"/>
      <c r="P184" s="13">
        <f t="shared" si="61"/>
        <v>117968</v>
      </c>
      <c r="Q184" s="16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3">
        <f t="shared" si="62"/>
        <v>0</v>
      </c>
      <c r="AF184" s="13">
        <f t="shared" si="63"/>
        <v>117968</v>
      </c>
      <c r="AG184" s="17" t="s">
        <v>186</v>
      </c>
    </row>
    <row r="185" spans="1:33" ht="36" x14ac:dyDescent="0.3">
      <c r="A185" s="1">
        <f t="shared" si="64"/>
        <v>185</v>
      </c>
      <c r="B185" s="20">
        <v>16</v>
      </c>
      <c r="C185" s="20" t="s">
        <v>187</v>
      </c>
      <c r="D185" s="15">
        <v>61680</v>
      </c>
      <c r="E185" s="15"/>
      <c r="F185" s="15"/>
      <c r="G185" s="15">
        <v>61680</v>
      </c>
      <c r="H185" s="15"/>
      <c r="I185" s="13">
        <f t="shared" si="59"/>
        <v>61680</v>
      </c>
      <c r="J185" s="16">
        <f t="shared" si="60"/>
        <v>28373</v>
      </c>
      <c r="K185" s="16"/>
      <c r="L185" s="16"/>
      <c r="M185" s="15"/>
      <c r="N185" s="15"/>
      <c r="O185" s="15"/>
      <c r="P185" s="13">
        <f t="shared" si="61"/>
        <v>90053</v>
      </c>
      <c r="Q185" s="16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3">
        <f t="shared" si="62"/>
        <v>0</v>
      </c>
      <c r="AF185" s="13">
        <f t="shared" si="63"/>
        <v>90053</v>
      </c>
      <c r="AG185" s="17" t="s">
        <v>182</v>
      </c>
    </row>
    <row r="186" spans="1:33" ht="36" x14ac:dyDescent="0.3">
      <c r="A186" s="1">
        <f t="shared" si="64"/>
        <v>186</v>
      </c>
      <c r="B186" s="20">
        <f t="shared" si="64"/>
        <v>17</v>
      </c>
      <c r="C186" s="20" t="s">
        <v>188</v>
      </c>
      <c r="D186" s="15">
        <v>83200</v>
      </c>
      <c r="E186" s="15"/>
      <c r="F186" s="15"/>
      <c r="G186" s="15">
        <v>83200</v>
      </c>
      <c r="H186" s="15"/>
      <c r="I186" s="13">
        <f t="shared" si="59"/>
        <v>83200</v>
      </c>
      <c r="J186" s="16">
        <f t="shared" si="60"/>
        <v>38272</v>
      </c>
      <c r="K186" s="15"/>
      <c r="L186" s="15"/>
      <c r="M186" s="15"/>
      <c r="N186" s="15"/>
      <c r="O186" s="15"/>
      <c r="P186" s="13">
        <f t="shared" si="61"/>
        <v>121472</v>
      </c>
      <c r="Q186" s="15"/>
      <c r="R186" s="15"/>
      <c r="S186" s="15"/>
      <c r="T186" s="15">
        <v>0</v>
      </c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3">
        <f t="shared" si="62"/>
        <v>0</v>
      </c>
      <c r="AF186" s="13">
        <f t="shared" si="63"/>
        <v>121472</v>
      </c>
      <c r="AG186" s="17" t="s">
        <v>189</v>
      </c>
    </row>
    <row r="187" spans="1:33" ht="36" x14ac:dyDescent="0.3">
      <c r="A187" s="1">
        <f t="shared" si="64"/>
        <v>187</v>
      </c>
      <c r="B187" s="34">
        <v>18</v>
      </c>
      <c r="C187" s="20" t="s">
        <v>190</v>
      </c>
      <c r="D187" s="15">
        <v>105400</v>
      </c>
      <c r="E187" s="15"/>
      <c r="F187" s="15"/>
      <c r="G187" s="15">
        <v>105400</v>
      </c>
      <c r="H187" s="15"/>
      <c r="I187" s="13">
        <f t="shared" si="59"/>
        <v>105400</v>
      </c>
      <c r="J187" s="16">
        <f t="shared" si="60"/>
        <v>48484</v>
      </c>
      <c r="K187" s="15"/>
      <c r="L187" s="15"/>
      <c r="M187" s="15"/>
      <c r="N187" s="15"/>
      <c r="O187" s="15"/>
      <c r="P187" s="13">
        <f t="shared" si="61"/>
        <v>153884</v>
      </c>
      <c r="Q187" s="15"/>
      <c r="R187" s="15"/>
      <c r="S187" s="15"/>
      <c r="T187" s="15">
        <v>60000</v>
      </c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3">
        <f t="shared" si="62"/>
        <v>60000</v>
      </c>
      <c r="AF187" s="13">
        <f t="shared" si="63"/>
        <v>93884</v>
      </c>
      <c r="AG187" s="17" t="s">
        <v>191</v>
      </c>
    </row>
    <row r="188" spans="1:33" ht="36" x14ac:dyDescent="0.3">
      <c r="A188" s="1">
        <f t="shared" si="64"/>
        <v>188</v>
      </c>
      <c r="B188" s="35">
        <v>19</v>
      </c>
      <c r="C188" s="20" t="s">
        <v>192</v>
      </c>
      <c r="D188" s="36">
        <v>88700</v>
      </c>
      <c r="E188" s="36"/>
      <c r="F188" s="36"/>
      <c r="G188" s="36">
        <v>88700</v>
      </c>
      <c r="H188" s="36"/>
      <c r="I188" s="13">
        <f t="shared" si="59"/>
        <v>88700</v>
      </c>
      <c r="J188" s="16">
        <f t="shared" si="60"/>
        <v>40802</v>
      </c>
      <c r="K188" s="36"/>
      <c r="L188" s="36"/>
      <c r="M188" s="36"/>
      <c r="N188" s="36"/>
      <c r="O188" s="36"/>
      <c r="P188" s="13">
        <f t="shared" si="61"/>
        <v>129502</v>
      </c>
      <c r="Q188" s="36"/>
      <c r="R188" s="36"/>
      <c r="S188" s="36"/>
      <c r="T188" s="36"/>
      <c r="U188" s="36"/>
      <c r="V188" s="36"/>
      <c r="W188" s="36"/>
      <c r="X188" s="36"/>
      <c r="Y188" s="36"/>
      <c r="Z188" s="36"/>
      <c r="AA188" s="36"/>
      <c r="AB188" s="36"/>
      <c r="AC188" s="36"/>
      <c r="AD188" s="36"/>
      <c r="AE188" s="13">
        <f t="shared" ref="AE188" si="65">SUM(Q188:AD188)</f>
        <v>0</v>
      </c>
      <c r="AF188" s="13">
        <f t="shared" si="63"/>
        <v>129502</v>
      </c>
      <c r="AG188" s="17" t="s">
        <v>193</v>
      </c>
    </row>
    <row r="189" spans="1:33" x14ac:dyDescent="0.3">
      <c r="A189" s="1">
        <f>A188+1</f>
        <v>189</v>
      </c>
      <c r="B189" s="37"/>
      <c r="C189" s="27" t="s">
        <v>8</v>
      </c>
      <c r="D189" s="14"/>
      <c r="E189" s="14"/>
      <c r="F189" s="14"/>
      <c r="G189" s="14">
        <f>SUM(G170:G188)</f>
        <v>951630</v>
      </c>
      <c r="H189" s="14">
        <f t="shared" ref="H189:AF189" si="66">SUM(H170:H188)</f>
        <v>0</v>
      </c>
      <c r="I189" s="14">
        <f t="shared" si="66"/>
        <v>951630</v>
      </c>
      <c r="J189" s="14">
        <f t="shared" si="66"/>
        <v>459250</v>
      </c>
      <c r="K189" s="14">
        <f t="shared" si="66"/>
        <v>0</v>
      </c>
      <c r="L189" s="14">
        <f t="shared" si="66"/>
        <v>0</v>
      </c>
      <c r="M189" s="14">
        <f t="shared" si="66"/>
        <v>1000</v>
      </c>
      <c r="N189" s="14">
        <f t="shared" si="66"/>
        <v>0</v>
      </c>
      <c r="O189" s="14">
        <f t="shared" si="66"/>
        <v>0</v>
      </c>
      <c r="P189" s="14">
        <f t="shared" si="66"/>
        <v>1411880</v>
      </c>
      <c r="Q189" s="14">
        <f t="shared" si="66"/>
        <v>0</v>
      </c>
      <c r="R189" s="14">
        <f t="shared" si="66"/>
        <v>0</v>
      </c>
      <c r="S189" s="14">
        <f t="shared" si="66"/>
        <v>0</v>
      </c>
      <c r="T189" s="14">
        <f t="shared" si="66"/>
        <v>106000</v>
      </c>
      <c r="U189" s="14">
        <f t="shared" si="66"/>
        <v>0</v>
      </c>
      <c r="V189" s="14">
        <f t="shared" si="66"/>
        <v>0</v>
      </c>
      <c r="W189" s="14">
        <f t="shared" si="66"/>
        <v>0</v>
      </c>
      <c r="X189" s="14">
        <f t="shared" si="66"/>
        <v>0</v>
      </c>
      <c r="Y189" s="14">
        <f t="shared" si="66"/>
        <v>0</v>
      </c>
      <c r="Z189" s="14">
        <f t="shared" si="66"/>
        <v>0</v>
      </c>
      <c r="AA189" s="14">
        <f t="shared" si="66"/>
        <v>0</v>
      </c>
      <c r="AB189" s="14">
        <f t="shared" si="66"/>
        <v>0</v>
      </c>
      <c r="AC189" s="14">
        <f t="shared" si="66"/>
        <v>0</v>
      </c>
      <c r="AD189" s="14">
        <f t="shared" si="66"/>
        <v>0</v>
      </c>
      <c r="AE189" s="14">
        <f t="shared" si="66"/>
        <v>106000</v>
      </c>
      <c r="AF189" s="14">
        <f t="shared" si="66"/>
        <v>1305880</v>
      </c>
      <c r="AG189" s="5"/>
    </row>
    <row r="190" spans="1:33" x14ac:dyDescent="0.3">
      <c r="A190" s="1">
        <f t="shared" ref="A190:A253" si="67">A189+1</f>
        <v>190</v>
      </c>
      <c r="B190" s="132" t="s">
        <v>194</v>
      </c>
      <c r="C190" s="132"/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132"/>
      <c r="AG190" s="2"/>
    </row>
    <row r="191" spans="1:33" x14ac:dyDescent="0.3">
      <c r="A191" s="1">
        <f t="shared" si="67"/>
        <v>191</v>
      </c>
      <c r="B191" s="132" t="s">
        <v>195</v>
      </c>
      <c r="C191" s="132"/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2"/>
      <c r="Y191" s="132"/>
      <c r="Z191" s="132"/>
      <c r="AA191" s="132"/>
      <c r="AB191" s="132"/>
      <c r="AC191" s="132"/>
      <c r="AD191" s="132"/>
      <c r="AE191" s="132"/>
      <c r="AF191" s="132"/>
      <c r="AG191" s="2"/>
    </row>
    <row r="192" spans="1:33" ht="24" x14ac:dyDescent="0.3">
      <c r="A192" s="1">
        <f t="shared" si="67"/>
        <v>192</v>
      </c>
      <c r="B192" s="4" t="s">
        <v>4</v>
      </c>
      <c r="C192" s="5" t="s">
        <v>5</v>
      </c>
      <c r="D192" s="6" t="s">
        <v>6</v>
      </c>
      <c r="E192" s="4" t="s">
        <v>196</v>
      </c>
      <c r="F192" s="4" t="s">
        <v>197</v>
      </c>
      <c r="G192" s="6" t="s">
        <v>6</v>
      </c>
      <c r="H192" s="6" t="s">
        <v>7</v>
      </c>
      <c r="I192" s="7" t="s">
        <v>8</v>
      </c>
      <c r="J192" s="6" t="s">
        <v>9</v>
      </c>
      <c r="K192" s="6" t="s">
        <v>10</v>
      </c>
      <c r="L192" s="6" t="s">
        <v>11</v>
      </c>
      <c r="M192" s="6" t="s">
        <v>198</v>
      </c>
      <c r="N192" s="6" t="s">
        <v>13</v>
      </c>
      <c r="O192" s="6" t="s">
        <v>14</v>
      </c>
      <c r="P192" s="7" t="s">
        <v>15</v>
      </c>
      <c r="Q192" s="6" t="s">
        <v>16</v>
      </c>
      <c r="R192" s="6" t="s">
        <v>17</v>
      </c>
      <c r="S192" s="6" t="s">
        <v>110</v>
      </c>
      <c r="T192" s="6" t="s">
        <v>19</v>
      </c>
      <c r="U192" s="6" t="s">
        <v>20</v>
      </c>
      <c r="V192" s="6" t="s">
        <v>21</v>
      </c>
      <c r="W192" s="6" t="s">
        <v>20</v>
      </c>
      <c r="X192" s="6" t="s">
        <v>22</v>
      </c>
      <c r="Y192" s="6" t="s">
        <v>92</v>
      </c>
      <c r="Z192" s="6" t="s">
        <v>23</v>
      </c>
      <c r="AA192" s="4" t="s">
        <v>93</v>
      </c>
      <c r="AB192" s="4" t="s">
        <v>94</v>
      </c>
      <c r="AC192" s="4" t="s">
        <v>199</v>
      </c>
      <c r="AD192" s="4"/>
      <c r="AE192" s="5" t="s">
        <v>27</v>
      </c>
      <c r="AF192" s="7" t="s">
        <v>28</v>
      </c>
      <c r="AG192" s="7" t="s">
        <v>29</v>
      </c>
    </row>
    <row r="193" spans="1:33" ht="108" x14ac:dyDescent="0.3">
      <c r="A193" s="1">
        <f t="shared" si="67"/>
        <v>193</v>
      </c>
      <c r="B193" s="20">
        <v>1</v>
      </c>
      <c r="C193" s="20" t="s">
        <v>200</v>
      </c>
      <c r="D193" s="15">
        <v>57700</v>
      </c>
      <c r="E193" s="27">
        <v>29</v>
      </c>
      <c r="F193" s="27">
        <v>29</v>
      </c>
      <c r="G193" s="14">
        <f>ROUND(D193/E193*F193,0)</f>
        <v>57700</v>
      </c>
      <c r="H193" s="14"/>
      <c r="I193" s="14">
        <f t="shared" ref="I193:I243" si="68">G193+H193</f>
        <v>57700</v>
      </c>
      <c r="J193" s="16">
        <f>ROUND(I193*46%,0)</f>
        <v>26542</v>
      </c>
      <c r="K193" s="16">
        <f>ROUND(I193*27%,0)</f>
        <v>15579</v>
      </c>
      <c r="L193" s="16">
        <f>ROUND((7200+ROUND(7200*46%,0))/E193*F193,0)</f>
        <v>10512</v>
      </c>
      <c r="M193" s="15"/>
      <c r="N193" s="15"/>
      <c r="O193" s="15"/>
      <c r="P193" s="13">
        <f>SUM(I193:O193)</f>
        <v>110333</v>
      </c>
      <c r="Q193" s="15"/>
      <c r="R193" s="15"/>
      <c r="S193" s="15"/>
      <c r="T193" s="14"/>
      <c r="U193" s="15">
        <v>200</v>
      </c>
      <c r="V193" s="15"/>
      <c r="W193" s="36"/>
      <c r="X193" s="15">
        <v>100</v>
      </c>
      <c r="Y193" s="15"/>
      <c r="Z193" s="15"/>
      <c r="AA193" s="15"/>
      <c r="AB193" s="15"/>
      <c r="AC193" s="15"/>
      <c r="AD193" s="15"/>
      <c r="AE193" s="13">
        <f>SUM(Q193:AD193)</f>
        <v>300</v>
      </c>
      <c r="AF193" s="13">
        <f>P193-AE193</f>
        <v>110033</v>
      </c>
      <c r="AG193" s="17" t="s">
        <v>201</v>
      </c>
    </row>
    <row r="194" spans="1:33" ht="108" x14ac:dyDescent="0.3">
      <c r="A194" s="1">
        <f t="shared" si="67"/>
        <v>194</v>
      </c>
      <c r="B194" s="20">
        <v>2</v>
      </c>
      <c r="C194" s="20" t="s">
        <v>202</v>
      </c>
      <c r="D194" s="15">
        <v>57700</v>
      </c>
      <c r="E194" s="27">
        <v>29</v>
      </c>
      <c r="F194" s="27">
        <v>29</v>
      </c>
      <c r="G194" s="14">
        <f t="shared" ref="G194:G243" si="69">ROUND(D194/E194*F194,0)</f>
        <v>57700</v>
      </c>
      <c r="H194" s="14"/>
      <c r="I194" s="14">
        <f t="shared" si="68"/>
        <v>57700</v>
      </c>
      <c r="J194" s="16">
        <f t="shared" ref="J194:J243" si="70">ROUND(I194*46%,0)</f>
        <v>26542</v>
      </c>
      <c r="K194" s="16">
        <f t="shared" ref="K194:K243" si="71">ROUND(I194*27%,0)</f>
        <v>15579</v>
      </c>
      <c r="L194" s="16">
        <f t="shared" ref="L194:L243" si="72">ROUND((7200+ROUND(7200*46%,0))/E194*F194,0)</f>
        <v>10512</v>
      </c>
      <c r="M194" s="15"/>
      <c r="N194" s="15"/>
      <c r="O194" s="15"/>
      <c r="P194" s="13">
        <f t="shared" ref="P194:P243" si="73">SUM(I194:O194)</f>
        <v>110333</v>
      </c>
      <c r="Q194" s="15"/>
      <c r="R194" s="15"/>
      <c r="S194" s="15"/>
      <c r="T194" s="14"/>
      <c r="U194" s="15">
        <v>200</v>
      </c>
      <c r="V194" s="15"/>
      <c r="W194" s="36"/>
      <c r="X194" s="15">
        <v>100</v>
      </c>
      <c r="Y194" s="15"/>
      <c r="Z194" s="15"/>
      <c r="AA194" s="15"/>
      <c r="AB194" s="15"/>
      <c r="AC194" s="15"/>
      <c r="AD194" s="15"/>
      <c r="AE194" s="13">
        <f t="shared" ref="AE194:AE243" si="74">SUM(Q194:AD194)</f>
        <v>300</v>
      </c>
      <c r="AF194" s="13">
        <f t="shared" ref="AF194:AF243" si="75">P194-AE194</f>
        <v>110033</v>
      </c>
      <c r="AG194" s="17" t="s">
        <v>201</v>
      </c>
    </row>
    <row r="195" spans="1:33" ht="120" x14ac:dyDescent="0.3">
      <c r="A195" s="1">
        <f t="shared" si="67"/>
        <v>195</v>
      </c>
      <c r="B195" s="20">
        <v>3</v>
      </c>
      <c r="C195" s="20" t="s">
        <v>203</v>
      </c>
      <c r="D195" s="15">
        <v>57700</v>
      </c>
      <c r="E195" s="27">
        <v>29</v>
      </c>
      <c r="F195" s="27">
        <v>29</v>
      </c>
      <c r="G195" s="14">
        <f t="shared" si="69"/>
        <v>57700</v>
      </c>
      <c r="H195" s="14"/>
      <c r="I195" s="14">
        <f t="shared" si="68"/>
        <v>57700</v>
      </c>
      <c r="J195" s="16">
        <f t="shared" si="70"/>
        <v>26542</v>
      </c>
      <c r="K195" s="16">
        <f t="shared" si="71"/>
        <v>15579</v>
      </c>
      <c r="L195" s="9">
        <f t="shared" si="72"/>
        <v>10512</v>
      </c>
      <c r="M195" s="15"/>
      <c r="N195" s="15"/>
      <c r="O195" s="15"/>
      <c r="P195" s="13">
        <f t="shared" si="73"/>
        <v>110333</v>
      </c>
      <c r="Q195" s="15"/>
      <c r="R195" s="15"/>
      <c r="S195" s="15"/>
      <c r="T195" s="14"/>
      <c r="U195" s="15">
        <v>200</v>
      </c>
      <c r="V195" s="15"/>
      <c r="W195" s="36"/>
      <c r="X195" s="15">
        <v>100</v>
      </c>
      <c r="Y195" s="15"/>
      <c r="Z195" s="15"/>
      <c r="AA195" s="15"/>
      <c r="AB195" s="15"/>
      <c r="AC195" s="15"/>
      <c r="AD195" s="15"/>
      <c r="AE195" s="13">
        <f t="shared" si="74"/>
        <v>300</v>
      </c>
      <c r="AF195" s="13">
        <f t="shared" si="75"/>
        <v>110033</v>
      </c>
      <c r="AG195" s="17" t="s">
        <v>204</v>
      </c>
    </row>
    <row r="196" spans="1:33" ht="108" x14ac:dyDescent="0.3">
      <c r="A196" s="1">
        <f t="shared" si="67"/>
        <v>196</v>
      </c>
      <c r="B196" s="20">
        <v>4</v>
      </c>
      <c r="C196" s="20" t="s">
        <v>205</v>
      </c>
      <c r="D196" s="15">
        <v>57700</v>
      </c>
      <c r="E196" s="27">
        <v>29</v>
      </c>
      <c r="F196" s="27">
        <v>29</v>
      </c>
      <c r="G196" s="14">
        <f t="shared" si="69"/>
        <v>57700</v>
      </c>
      <c r="H196" s="14"/>
      <c r="I196" s="14">
        <f t="shared" si="68"/>
        <v>57700</v>
      </c>
      <c r="J196" s="16">
        <f t="shared" si="70"/>
        <v>26542</v>
      </c>
      <c r="K196" s="16">
        <f t="shared" si="71"/>
        <v>15579</v>
      </c>
      <c r="L196" s="16">
        <f t="shared" si="72"/>
        <v>10512</v>
      </c>
      <c r="M196" s="15"/>
      <c r="N196" s="15"/>
      <c r="O196" s="15"/>
      <c r="P196" s="13">
        <f t="shared" si="73"/>
        <v>110333</v>
      </c>
      <c r="Q196" s="15"/>
      <c r="R196" s="15"/>
      <c r="S196" s="15"/>
      <c r="T196" s="14"/>
      <c r="U196" s="15">
        <v>200</v>
      </c>
      <c r="V196" s="15"/>
      <c r="W196" s="36"/>
      <c r="X196" s="15">
        <v>100</v>
      </c>
      <c r="Y196" s="15"/>
      <c r="Z196" s="15"/>
      <c r="AA196" s="15"/>
      <c r="AB196" s="15"/>
      <c r="AC196" s="15"/>
      <c r="AD196" s="15"/>
      <c r="AE196" s="13">
        <f t="shared" si="74"/>
        <v>300</v>
      </c>
      <c r="AF196" s="13">
        <f t="shared" si="75"/>
        <v>110033</v>
      </c>
      <c r="AG196" s="17" t="s">
        <v>201</v>
      </c>
    </row>
    <row r="197" spans="1:33" ht="108" x14ac:dyDescent="0.3">
      <c r="A197" s="1">
        <f t="shared" si="67"/>
        <v>197</v>
      </c>
      <c r="B197" s="20">
        <v>5</v>
      </c>
      <c r="C197" s="20" t="s">
        <v>206</v>
      </c>
      <c r="D197" s="15">
        <v>57700</v>
      </c>
      <c r="E197" s="27">
        <v>29</v>
      </c>
      <c r="F197" s="27">
        <v>29</v>
      </c>
      <c r="G197" s="14">
        <f t="shared" si="69"/>
        <v>57700</v>
      </c>
      <c r="H197" s="14"/>
      <c r="I197" s="14">
        <f t="shared" si="68"/>
        <v>57700</v>
      </c>
      <c r="J197" s="16">
        <f t="shared" si="70"/>
        <v>26542</v>
      </c>
      <c r="K197" s="16">
        <f t="shared" si="71"/>
        <v>15579</v>
      </c>
      <c r="L197" s="16">
        <f t="shared" si="72"/>
        <v>10512</v>
      </c>
      <c r="M197" s="15"/>
      <c r="N197" s="15"/>
      <c r="O197" s="15"/>
      <c r="P197" s="13">
        <f t="shared" si="73"/>
        <v>110333</v>
      </c>
      <c r="Q197" s="15"/>
      <c r="R197" s="15"/>
      <c r="S197" s="15"/>
      <c r="T197" s="14"/>
      <c r="U197" s="15">
        <v>200</v>
      </c>
      <c r="V197" s="15"/>
      <c r="W197" s="36"/>
      <c r="X197" s="15">
        <v>100</v>
      </c>
      <c r="Y197" s="15"/>
      <c r="Z197" s="15"/>
      <c r="AA197" s="15"/>
      <c r="AB197" s="15"/>
      <c r="AC197" s="15"/>
      <c r="AD197" s="15"/>
      <c r="AE197" s="13">
        <f t="shared" si="74"/>
        <v>300</v>
      </c>
      <c r="AF197" s="13">
        <f t="shared" si="75"/>
        <v>110033</v>
      </c>
      <c r="AG197" s="17" t="s">
        <v>201</v>
      </c>
    </row>
    <row r="198" spans="1:33" ht="108" x14ac:dyDescent="0.3">
      <c r="A198" s="1">
        <f t="shared" si="67"/>
        <v>198</v>
      </c>
      <c r="B198" s="20">
        <v>6</v>
      </c>
      <c r="C198" s="20" t="s">
        <v>207</v>
      </c>
      <c r="D198" s="15">
        <v>57700</v>
      </c>
      <c r="E198" s="27">
        <v>29</v>
      </c>
      <c r="F198" s="27">
        <v>29</v>
      </c>
      <c r="G198" s="14">
        <f t="shared" si="69"/>
        <v>57700</v>
      </c>
      <c r="H198" s="14"/>
      <c r="I198" s="14">
        <f t="shared" si="68"/>
        <v>57700</v>
      </c>
      <c r="J198" s="16">
        <f t="shared" si="70"/>
        <v>26542</v>
      </c>
      <c r="K198" s="16">
        <f t="shared" si="71"/>
        <v>15579</v>
      </c>
      <c r="L198" s="16">
        <f t="shared" si="72"/>
        <v>10512</v>
      </c>
      <c r="M198" s="15"/>
      <c r="N198" s="15"/>
      <c r="O198" s="15"/>
      <c r="P198" s="13">
        <f t="shared" si="73"/>
        <v>110333</v>
      </c>
      <c r="Q198" s="15"/>
      <c r="R198" s="15"/>
      <c r="S198" s="15"/>
      <c r="T198" s="14">
        <v>3000</v>
      </c>
      <c r="U198" s="15">
        <v>200</v>
      </c>
      <c r="V198" s="15"/>
      <c r="W198" s="36"/>
      <c r="X198" s="15">
        <v>100</v>
      </c>
      <c r="Y198" s="15"/>
      <c r="Z198" s="15"/>
      <c r="AA198" s="15"/>
      <c r="AB198" s="15"/>
      <c r="AC198" s="15"/>
      <c r="AD198" s="15"/>
      <c r="AE198" s="13">
        <f t="shared" si="74"/>
        <v>3300</v>
      </c>
      <c r="AF198" s="13">
        <f t="shared" si="75"/>
        <v>107033</v>
      </c>
      <c r="AG198" s="17" t="s">
        <v>201</v>
      </c>
    </row>
    <row r="199" spans="1:33" ht="108" x14ac:dyDescent="0.3">
      <c r="A199" s="1">
        <f t="shared" si="67"/>
        <v>199</v>
      </c>
      <c r="B199" s="26">
        <v>7</v>
      </c>
      <c r="C199" s="8" t="s">
        <v>208</v>
      </c>
      <c r="D199" s="10">
        <v>57700</v>
      </c>
      <c r="E199" s="27">
        <v>29</v>
      </c>
      <c r="F199" s="38">
        <v>0</v>
      </c>
      <c r="G199" s="18">
        <f t="shared" si="69"/>
        <v>0</v>
      </c>
      <c r="H199" s="18"/>
      <c r="I199" s="18">
        <f t="shared" si="68"/>
        <v>0</v>
      </c>
      <c r="J199" s="16">
        <f t="shared" si="70"/>
        <v>0</v>
      </c>
      <c r="K199" s="9">
        <f t="shared" si="71"/>
        <v>0</v>
      </c>
      <c r="L199" s="16">
        <f t="shared" si="72"/>
        <v>0</v>
      </c>
      <c r="M199" s="10"/>
      <c r="N199" s="10"/>
      <c r="O199" s="10"/>
      <c r="P199" s="11">
        <f t="shared" si="73"/>
        <v>0</v>
      </c>
      <c r="Q199" s="10"/>
      <c r="R199" s="10"/>
      <c r="S199" s="10"/>
      <c r="T199" s="18"/>
      <c r="U199" s="10">
        <v>0</v>
      </c>
      <c r="V199" s="10"/>
      <c r="W199" s="39"/>
      <c r="X199" s="10">
        <v>0</v>
      </c>
      <c r="Y199" s="10"/>
      <c r="Z199" s="10"/>
      <c r="AA199" s="10"/>
      <c r="AB199" s="10"/>
      <c r="AC199" s="10"/>
      <c r="AD199" s="10"/>
      <c r="AE199" s="11">
        <f t="shared" si="74"/>
        <v>0</v>
      </c>
      <c r="AF199" s="11">
        <f t="shared" si="75"/>
        <v>0</v>
      </c>
      <c r="AG199" s="12" t="s">
        <v>209</v>
      </c>
    </row>
    <row r="200" spans="1:33" ht="108" x14ac:dyDescent="0.3">
      <c r="A200" s="1">
        <f t="shared" si="67"/>
        <v>200</v>
      </c>
      <c r="B200" s="20">
        <v>8</v>
      </c>
      <c r="C200" s="20" t="s">
        <v>210</v>
      </c>
      <c r="D200" s="15">
        <v>57700</v>
      </c>
      <c r="E200" s="27">
        <v>29</v>
      </c>
      <c r="F200" s="27">
        <v>29</v>
      </c>
      <c r="G200" s="14">
        <f t="shared" si="69"/>
        <v>57700</v>
      </c>
      <c r="H200" s="14"/>
      <c r="I200" s="14">
        <f t="shared" si="68"/>
        <v>57700</v>
      </c>
      <c r="J200" s="16">
        <f t="shared" si="70"/>
        <v>26542</v>
      </c>
      <c r="K200" s="16">
        <f t="shared" si="71"/>
        <v>15579</v>
      </c>
      <c r="L200" s="16">
        <f t="shared" si="72"/>
        <v>10512</v>
      </c>
      <c r="M200" s="15"/>
      <c r="N200" s="15"/>
      <c r="O200" s="15"/>
      <c r="P200" s="13">
        <f t="shared" si="73"/>
        <v>110333</v>
      </c>
      <c r="Q200" s="15"/>
      <c r="R200" s="15"/>
      <c r="S200" s="15"/>
      <c r="T200" s="14">
        <v>13000</v>
      </c>
      <c r="U200" s="15">
        <v>200</v>
      </c>
      <c r="V200" s="15"/>
      <c r="W200" s="36"/>
      <c r="X200" s="15">
        <v>100</v>
      </c>
      <c r="Y200" s="15"/>
      <c r="Z200" s="15"/>
      <c r="AA200" s="15"/>
      <c r="AB200" s="15"/>
      <c r="AC200" s="15"/>
      <c r="AD200" s="15"/>
      <c r="AE200" s="13">
        <f t="shared" si="74"/>
        <v>13300</v>
      </c>
      <c r="AF200" s="13">
        <f t="shared" si="75"/>
        <v>97033</v>
      </c>
      <c r="AG200" s="17" t="s">
        <v>201</v>
      </c>
    </row>
    <row r="201" spans="1:33" ht="108" x14ac:dyDescent="0.3">
      <c r="A201" s="1">
        <f t="shared" si="67"/>
        <v>201</v>
      </c>
      <c r="B201" s="20">
        <v>9</v>
      </c>
      <c r="C201" s="20" t="s">
        <v>211</v>
      </c>
      <c r="D201" s="15">
        <v>57700</v>
      </c>
      <c r="E201" s="27">
        <v>29</v>
      </c>
      <c r="F201" s="27">
        <v>29</v>
      </c>
      <c r="G201" s="14">
        <f t="shared" si="69"/>
        <v>57700</v>
      </c>
      <c r="H201" s="14"/>
      <c r="I201" s="14">
        <f t="shared" si="68"/>
        <v>57700</v>
      </c>
      <c r="J201" s="16">
        <f t="shared" si="70"/>
        <v>26542</v>
      </c>
      <c r="K201" s="16">
        <f t="shared" si="71"/>
        <v>15579</v>
      </c>
      <c r="L201" s="16">
        <f t="shared" si="72"/>
        <v>10512</v>
      </c>
      <c r="M201" s="15"/>
      <c r="N201" s="15"/>
      <c r="O201" s="15"/>
      <c r="P201" s="13">
        <f t="shared" si="73"/>
        <v>110333</v>
      </c>
      <c r="Q201" s="15"/>
      <c r="R201" s="15"/>
      <c r="S201" s="15"/>
      <c r="T201" s="14">
        <v>5000</v>
      </c>
      <c r="U201" s="15">
        <v>200</v>
      </c>
      <c r="V201" s="15"/>
      <c r="W201" s="36"/>
      <c r="X201" s="15">
        <v>100</v>
      </c>
      <c r="Y201" s="15"/>
      <c r="Z201" s="15"/>
      <c r="AA201" s="15"/>
      <c r="AB201" s="15"/>
      <c r="AC201" s="15"/>
      <c r="AD201" s="15"/>
      <c r="AE201" s="13">
        <f t="shared" si="74"/>
        <v>5300</v>
      </c>
      <c r="AF201" s="13">
        <f t="shared" si="75"/>
        <v>105033</v>
      </c>
      <c r="AG201" s="17" t="s">
        <v>201</v>
      </c>
    </row>
    <row r="202" spans="1:33" ht="108" x14ac:dyDescent="0.3">
      <c r="A202" s="1">
        <f t="shared" si="67"/>
        <v>202</v>
      </c>
      <c r="B202" s="20">
        <v>10</v>
      </c>
      <c r="C202" s="20" t="s">
        <v>212</v>
      </c>
      <c r="D202" s="15">
        <v>57700</v>
      </c>
      <c r="E202" s="27">
        <v>29</v>
      </c>
      <c r="F202" s="27">
        <v>29</v>
      </c>
      <c r="G202" s="14">
        <f t="shared" si="69"/>
        <v>57700</v>
      </c>
      <c r="H202" s="14"/>
      <c r="I202" s="14">
        <f t="shared" si="68"/>
        <v>57700</v>
      </c>
      <c r="J202" s="16">
        <f t="shared" si="70"/>
        <v>26542</v>
      </c>
      <c r="K202" s="16">
        <f t="shared" si="71"/>
        <v>15579</v>
      </c>
      <c r="L202" s="16">
        <f t="shared" si="72"/>
        <v>10512</v>
      </c>
      <c r="M202" s="15"/>
      <c r="N202" s="15"/>
      <c r="O202" s="15"/>
      <c r="P202" s="13">
        <f t="shared" si="73"/>
        <v>110333</v>
      </c>
      <c r="Q202" s="15"/>
      <c r="R202" s="15"/>
      <c r="S202" s="15"/>
      <c r="T202" s="14"/>
      <c r="U202" s="15">
        <v>200</v>
      </c>
      <c r="V202" s="15"/>
      <c r="W202" s="36"/>
      <c r="X202" s="15">
        <v>100</v>
      </c>
      <c r="Y202" s="15"/>
      <c r="Z202" s="15"/>
      <c r="AA202" s="15"/>
      <c r="AB202" s="15"/>
      <c r="AC202" s="15"/>
      <c r="AD202" s="15"/>
      <c r="AE202" s="13">
        <f t="shared" si="74"/>
        <v>300</v>
      </c>
      <c r="AF202" s="13">
        <f t="shared" si="75"/>
        <v>110033</v>
      </c>
      <c r="AG202" s="17" t="s">
        <v>201</v>
      </c>
    </row>
    <row r="203" spans="1:33" ht="108" x14ac:dyDescent="0.3">
      <c r="A203" s="1">
        <f t="shared" si="67"/>
        <v>203</v>
      </c>
      <c r="B203" s="20">
        <v>11</v>
      </c>
      <c r="C203" s="20" t="s">
        <v>213</v>
      </c>
      <c r="D203" s="15">
        <v>57700</v>
      </c>
      <c r="E203" s="27">
        <v>29</v>
      </c>
      <c r="F203" s="27">
        <v>29</v>
      </c>
      <c r="G203" s="14">
        <f t="shared" si="69"/>
        <v>57700</v>
      </c>
      <c r="H203" s="14"/>
      <c r="I203" s="14">
        <f t="shared" si="68"/>
        <v>57700</v>
      </c>
      <c r="J203" s="16">
        <f t="shared" si="70"/>
        <v>26542</v>
      </c>
      <c r="K203" s="16">
        <f t="shared" si="71"/>
        <v>15579</v>
      </c>
      <c r="L203" s="16">
        <f t="shared" si="72"/>
        <v>10512</v>
      </c>
      <c r="M203" s="15"/>
      <c r="N203" s="15"/>
      <c r="O203" s="15"/>
      <c r="P203" s="13">
        <f t="shared" si="73"/>
        <v>110333</v>
      </c>
      <c r="Q203" s="15"/>
      <c r="R203" s="15"/>
      <c r="S203" s="15"/>
      <c r="T203" s="14"/>
      <c r="U203" s="15">
        <v>200</v>
      </c>
      <c r="V203" s="15"/>
      <c r="W203" s="36"/>
      <c r="X203" s="15">
        <v>100</v>
      </c>
      <c r="Y203" s="15"/>
      <c r="Z203" s="15"/>
      <c r="AA203" s="15"/>
      <c r="AB203" s="15"/>
      <c r="AC203" s="15"/>
      <c r="AD203" s="15"/>
      <c r="AE203" s="13">
        <f t="shared" si="74"/>
        <v>300</v>
      </c>
      <c r="AF203" s="13">
        <f t="shared" si="75"/>
        <v>110033</v>
      </c>
      <c r="AG203" s="17" t="s">
        <v>201</v>
      </c>
    </row>
    <row r="204" spans="1:33" x14ac:dyDescent="0.3">
      <c r="A204" s="1">
        <f t="shared" si="67"/>
        <v>204</v>
      </c>
      <c r="B204" s="26">
        <v>12</v>
      </c>
      <c r="C204" s="26" t="s">
        <v>214</v>
      </c>
      <c r="D204" s="10">
        <v>57700</v>
      </c>
      <c r="E204" s="27">
        <v>29</v>
      </c>
      <c r="F204" s="26"/>
      <c r="G204" s="18">
        <f t="shared" si="69"/>
        <v>0</v>
      </c>
      <c r="H204" s="10"/>
      <c r="I204" s="18">
        <f t="shared" si="68"/>
        <v>0</v>
      </c>
      <c r="J204" s="16">
        <f t="shared" si="70"/>
        <v>0</v>
      </c>
      <c r="K204" s="9">
        <f t="shared" si="71"/>
        <v>0</v>
      </c>
      <c r="L204" s="16">
        <f t="shared" si="72"/>
        <v>0</v>
      </c>
      <c r="M204" s="10"/>
      <c r="N204" s="10"/>
      <c r="O204" s="10"/>
      <c r="P204" s="11">
        <f t="shared" si="73"/>
        <v>0</v>
      </c>
      <c r="Q204" s="10"/>
      <c r="R204" s="10"/>
      <c r="S204" s="10"/>
      <c r="T204" s="18"/>
      <c r="U204" s="10"/>
      <c r="V204" s="10"/>
      <c r="W204" s="39"/>
      <c r="X204" s="10"/>
      <c r="Y204" s="10"/>
      <c r="Z204" s="10"/>
      <c r="AA204" s="10"/>
      <c r="AB204" s="10"/>
      <c r="AC204" s="10"/>
      <c r="AD204" s="10"/>
      <c r="AE204" s="11">
        <f t="shared" si="74"/>
        <v>0</v>
      </c>
      <c r="AF204" s="11">
        <f t="shared" si="75"/>
        <v>0</v>
      </c>
      <c r="AG204" s="12"/>
    </row>
    <row r="205" spans="1:33" ht="108" x14ac:dyDescent="0.3">
      <c r="A205" s="1">
        <f t="shared" si="67"/>
        <v>205</v>
      </c>
      <c r="B205" s="20">
        <v>13</v>
      </c>
      <c r="C205" s="20" t="s">
        <v>215</v>
      </c>
      <c r="D205" s="15">
        <v>57700</v>
      </c>
      <c r="E205" s="27">
        <v>29</v>
      </c>
      <c r="F205" s="27">
        <v>29</v>
      </c>
      <c r="G205" s="14">
        <f t="shared" si="69"/>
        <v>57700</v>
      </c>
      <c r="H205" s="14"/>
      <c r="I205" s="14">
        <f t="shared" si="68"/>
        <v>57700</v>
      </c>
      <c r="J205" s="16">
        <f t="shared" si="70"/>
        <v>26542</v>
      </c>
      <c r="K205" s="16">
        <f t="shared" si="71"/>
        <v>15579</v>
      </c>
      <c r="L205" s="16">
        <f t="shared" si="72"/>
        <v>10512</v>
      </c>
      <c r="M205" s="15"/>
      <c r="N205" s="15"/>
      <c r="O205" s="15"/>
      <c r="P205" s="13">
        <f t="shared" si="73"/>
        <v>110333</v>
      </c>
      <c r="Q205" s="15"/>
      <c r="R205" s="15"/>
      <c r="S205" s="15"/>
      <c r="T205" s="14"/>
      <c r="U205" s="15">
        <v>200</v>
      </c>
      <c r="V205" s="15"/>
      <c r="W205" s="36"/>
      <c r="X205" s="15">
        <v>100</v>
      </c>
      <c r="Y205" s="15"/>
      <c r="Z205" s="15"/>
      <c r="AA205" s="15"/>
      <c r="AB205" s="15"/>
      <c r="AC205" s="15"/>
      <c r="AD205" s="15"/>
      <c r="AE205" s="13">
        <f t="shared" si="74"/>
        <v>300</v>
      </c>
      <c r="AF205" s="13">
        <f t="shared" si="75"/>
        <v>110033</v>
      </c>
      <c r="AG205" s="17" t="s">
        <v>201</v>
      </c>
    </row>
    <row r="206" spans="1:33" ht="108" x14ac:dyDescent="0.3">
      <c r="A206" s="1">
        <f t="shared" si="67"/>
        <v>206</v>
      </c>
      <c r="B206" s="20">
        <v>14</v>
      </c>
      <c r="C206" s="20" t="s">
        <v>216</v>
      </c>
      <c r="D206" s="15">
        <v>57700</v>
      </c>
      <c r="E206" s="27">
        <v>29</v>
      </c>
      <c r="F206" s="27">
        <v>29</v>
      </c>
      <c r="G206" s="14">
        <f t="shared" si="69"/>
        <v>57700</v>
      </c>
      <c r="H206" s="14"/>
      <c r="I206" s="14">
        <f t="shared" si="68"/>
        <v>57700</v>
      </c>
      <c r="J206" s="16">
        <f t="shared" si="70"/>
        <v>26542</v>
      </c>
      <c r="K206" s="16">
        <f t="shared" si="71"/>
        <v>15579</v>
      </c>
      <c r="L206" s="16">
        <f t="shared" si="72"/>
        <v>10512</v>
      </c>
      <c r="M206" s="15"/>
      <c r="N206" s="15"/>
      <c r="O206" s="15"/>
      <c r="P206" s="13">
        <f t="shared" si="73"/>
        <v>110333</v>
      </c>
      <c r="Q206" s="15"/>
      <c r="R206" s="15"/>
      <c r="S206" s="15"/>
      <c r="T206" s="14">
        <v>20000</v>
      </c>
      <c r="U206" s="15">
        <v>200</v>
      </c>
      <c r="V206" s="15"/>
      <c r="W206" s="36"/>
      <c r="X206" s="15">
        <v>100</v>
      </c>
      <c r="Y206" s="15"/>
      <c r="Z206" s="15"/>
      <c r="AA206" s="15"/>
      <c r="AB206" s="15"/>
      <c r="AC206" s="15"/>
      <c r="AD206" s="15"/>
      <c r="AE206" s="13">
        <f t="shared" si="74"/>
        <v>20300</v>
      </c>
      <c r="AF206" s="13">
        <f t="shared" si="75"/>
        <v>90033</v>
      </c>
      <c r="AG206" s="17" t="s">
        <v>201</v>
      </c>
    </row>
    <row r="207" spans="1:33" ht="120" x14ac:dyDescent="0.3">
      <c r="A207" s="1">
        <f t="shared" si="67"/>
        <v>207</v>
      </c>
      <c r="B207" s="20">
        <v>15</v>
      </c>
      <c r="C207" s="20" t="s">
        <v>217</v>
      </c>
      <c r="D207" s="15">
        <v>57700</v>
      </c>
      <c r="E207" s="27">
        <v>29</v>
      </c>
      <c r="F207" s="27">
        <v>0</v>
      </c>
      <c r="G207" s="14">
        <f t="shared" si="69"/>
        <v>0</v>
      </c>
      <c r="H207" s="14"/>
      <c r="I207" s="14">
        <f t="shared" si="68"/>
        <v>0</v>
      </c>
      <c r="J207" s="16">
        <f t="shared" si="70"/>
        <v>0</v>
      </c>
      <c r="K207" s="16">
        <f t="shared" si="71"/>
        <v>0</v>
      </c>
      <c r="L207" s="16">
        <f t="shared" si="72"/>
        <v>0</v>
      </c>
      <c r="M207" s="15"/>
      <c r="N207" s="15"/>
      <c r="O207" s="15"/>
      <c r="P207" s="13">
        <f t="shared" si="73"/>
        <v>0</v>
      </c>
      <c r="Q207" s="15"/>
      <c r="R207" s="15"/>
      <c r="S207" s="15"/>
      <c r="T207" s="14"/>
      <c r="U207" s="15">
        <v>0</v>
      </c>
      <c r="V207" s="15"/>
      <c r="W207" s="36"/>
      <c r="X207" s="15">
        <v>0</v>
      </c>
      <c r="Y207" s="15"/>
      <c r="Z207" s="15"/>
      <c r="AA207" s="15"/>
      <c r="AB207" s="15"/>
      <c r="AC207" s="15"/>
      <c r="AD207" s="15"/>
      <c r="AE207" s="13">
        <f t="shared" si="74"/>
        <v>0</v>
      </c>
      <c r="AF207" s="13">
        <f t="shared" si="75"/>
        <v>0</v>
      </c>
      <c r="AG207" s="17" t="s">
        <v>218</v>
      </c>
    </row>
    <row r="208" spans="1:33" x14ac:dyDescent="0.3">
      <c r="A208" s="1">
        <f t="shared" si="67"/>
        <v>208</v>
      </c>
      <c r="B208" s="26">
        <v>16</v>
      </c>
      <c r="C208" s="26" t="s">
        <v>219</v>
      </c>
      <c r="D208" s="10">
        <v>57700</v>
      </c>
      <c r="E208" s="27">
        <v>29</v>
      </c>
      <c r="F208" s="26"/>
      <c r="G208" s="18">
        <f t="shared" si="69"/>
        <v>0</v>
      </c>
      <c r="H208" s="10"/>
      <c r="I208" s="18">
        <f t="shared" si="68"/>
        <v>0</v>
      </c>
      <c r="J208" s="16">
        <f t="shared" si="70"/>
        <v>0</v>
      </c>
      <c r="K208" s="9">
        <f t="shared" si="71"/>
        <v>0</v>
      </c>
      <c r="L208" s="16">
        <f t="shared" si="72"/>
        <v>0</v>
      </c>
      <c r="M208" s="10"/>
      <c r="N208" s="10"/>
      <c r="O208" s="10"/>
      <c r="P208" s="11">
        <f t="shared" si="73"/>
        <v>0</v>
      </c>
      <c r="Q208" s="10"/>
      <c r="R208" s="10"/>
      <c r="S208" s="10"/>
      <c r="T208" s="18"/>
      <c r="U208" s="10"/>
      <c r="V208" s="10"/>
      <c r="W208" s="39"/>
      <c r="X208" s="10"/>
      <c r="Y208" s="10"/>
      <c r="Z208" s="10"/>
      <c r="AA208" s="10"/>
      <c r="AB208" s="10"/>
      <c r="AC208" s="10"/>
      <c r="AD208" s="10"/>
      <c r="AE208" s="11">
        <f t="shared" si="74"/>
        <v>0</v>
      </c>
      <c r="AF208" s="11">
        <f t="shared" si="75"/>
        <v>0</v>
      </c>
      <c r="AG208" s="12"/>
    </row>
    <row r="209" spans="1:33" x14ac:dyDescent="0.3">
      <c r="A209" s="1">
        <f t="shared" si="67"/>
        <v>209</v>
      </c>
      <c r="B209" s="26">
        <v>17</v>
      </c>
      <c r="C209" s="26" t="s">
        <v>220</v>
      </c>
      <c r="D209" s="10">
        <v>57700</v>
      </c>
      <c r="E209" s="27">
        <v>29</v>
      </c>
      <c r="F209" s="26"/>
      <c r="G209" s="18">
        <f t="shared" si="69"/>
        <v>0</v>
      </c>
      <c r="H209" s="10"/>
      <c r="I209" s="18">
        <f t="shared" si="68"/>
        <v>0</v>
      </c>
      <c r="J209" s="16">
        <f t="shared" si="70"/>
        <v>0</v>
      </c>
      <c r="K209" s="9">
        <f t="shared" si="71"/>
        <v>0</v>
      </c>
      <c r="L209" s="16">
        <f t="shared" si="72"/>
        <v>0</v>
      </c>
      <c r="M209" s="10"/>
      <c r="N209" s="10"/>
      <c r="O209" s="10"/>
      <c r="P209" s="11">
        <f t="shared" si="73"/>
        <v>0</v>
      </c>
      <c r="Q209" s="10"/>
      <c r="R209" s="10"/>
      <c r="S209" s="10"/>
      <c r="T209" s="18"/>
      <c r="U209" s="10"/>
      <c r="V209" s="10"/>
      <c r="W209" s="39"/>
      <c r="X209" s="10"/>
      <c r="Y209" s="10"/>
      <c r="Z209" s="10"/>
      <c r="AA209" s="10"/>
      <c r="AB209" s="10"/>
      <c r="AC209" s="10"/>
      <c r="AD209" s="10"/>
      <c r="AE209" s="11">
        <f t="shared" si="74"/>
        <v>0</v>
      </c>
      <c r="AF209" s="11">
        <f t="shared" si="75"/>
        <v>0</v>
      </c>
      <c r="AG209" s="12"/>
    </row>
    <row r="210" spans="1:33" x14ac:dyDescent="0.3">
      <c r="A210" s="1">
        <f t="shared" si="67"/>
        <v>210</v>
      </c>
      <c r="B210" s="26">
        <v>18</v>
      </c>
      <c r="C210" s="26" t="s">
        <v>221</v>
      </c>
      <c r="D210" s="10">
        <v>57700</v>
      </c>
      <c r="E210" s="27">
        <v>29</v>
      </c>
      <c r="F210" s="26"/>
      <c r="G210" s="18">
        <f t="shared" si="69"/>
        <v>0</v>
      </c>
      <c r="H210" s="10"/>
      <c r="I210" s="18">
        <f t="shared" si="68"/>
        <v>0</v>
      </c>
      <c r="J210" s="16">
        <f t="shared" si="70"/>
        <v>0</v>
      </c>
      <c r="K210" s="9">
        <f t="shared" si="71"/>
        <v>0</v>
      </c>
      <c r="L210" s="16">
        <f t="shared" si="72"/>
        <v>0</v>
      </c>
      <c r="M210" s="10"/>
      <c r="N210" s="10"/>
      <c r="O210" s="10"/>
      <c r="P210" s="11">
        <f t="shared" si="73"/>
        <v>0</v>
      </c>
      <c r="Q210" s="10"/>
      <c r="R210" s="10"/>
      <c r="S210" s="10"/>
      <c r="T210" s="18"/>
      <c r="U210" s="10"/>
      <c r="V210" s="10"/>
      <c r="W210" s="39"/>
      <c r="X210" s="10"/>
      <c r="Y210" s="10"/>
      <c r="Z210" s="10"/>
      <c r="AA210" s="10"/>
      <c r="AB210" s="10"/>
      <c r="AC210" s="10"/>
      <c r="AD210" s="10"/>
      <c r="AE210" s="11">
        <f t="shared" si="74"/>
        <v>0</v>
      </c>
      <c r="AF210" s="11">
        <f t="shared" si="75"/>
        <v>0</v>
      </c>
      <c r="AG210" s="12"/>
    </row>
    <row r="211" spans="1:33" ht="108" x14ac:dyDescent="0.3">
      <c r="A211" s="1">
        <f t="shared" si="67"/>
        <v>211</v>
      </c>
      <c r="B211" s="20">
        <v>19</v>
      </c>
      <c r="C211" s="20" t="s">
        <v>222</v>
      </c>
      <c r="D211" s="15">
        <v>57700</v>
      </c>
      <c r="E211" s="27">
        <v>29</v>
      </c>
      <c r="F211" s="27">
        <v>29</v>
      </c>
      <c r="G211" s="14">
        <f t="shared" si="69"/>
        <v>57700</v>
      </c>
      <c r="H211" s="14"/>
      <c r="I211" s="14">
        <f t="shared" si="68"/>
        <v>57700</v>
      </c>
      <c r="J211" s="16">
        <f t="shared" si="70"/>
        <v>26542</v>
      </c>
      <c r="K211" s="16">
        <f t="shared" si="71"/>
        <v>15579</v>
      </c>
      <c r="L211" s="16">
        <f t="shared" si="72"/>
        <v>10512</v>
      </c>
      <c r="M211" s="15"/>
      <c r="N211" s="15"/>
      <c r="O211" s="15"/>
      <c r="P211" s="13">
        <f t="shared" si="73"/>
        <v>110333</v>
      </c>
      <c r="Q211" s="15"/>
      <c r="R211" s="15"/>
      <c r="S211" s="15"/>
      <c r="T211" s="14"/>
      <c r="U211" s="15">
        <v>200</v>
      </c>
      <c r="V211" s="15"/>
      <c r="W211" s="36"/>
      <c r="X211" s="15">
        <v>100</v>
      </c>
      <c r="Y211" s="15"/>
      <c r="Z211" s="15"/>
      <c r="AA211" s="15"/>
      <c r="AB211" s="15"/>
      <c r="AC211" s="15"/>
      <c r="AD211" s="15"/>
      <c r="AE211" s="13">
        <f t="shared" si="74"/>
        <v>300</v>
      </c>
      <c r="AF211" s="13">
        <f t="shared" si="75"/>
        <v>110033</v>
      </c>
      <c r="AG211" s="17" t="s">
        <v>201</v>
      </c>
    </row>
    <row r="212" spans="1:33" ht="108" x14ac:dyDescent="0.3">
      <c r="A212" s="1">
        <f t="shared" si="67"/>
        <v>212</v>
      </c>
      <c r="B212" s="20">
        <v>20</v>
      </c>
      <c r="C212" s="20" t="s">
        <v>223</v>
      </c>
      <c r="D212" s="15">
        <v>57700</v>
      </c>
      <c r="E212" s="27">
        <v>29</v>
      </c>
      <c r="F212" s="27">
        <v>29</v>
      </c>
      <c r="G212" s="14">
        <f t="shared" si="69"/>
        <v>57700</v>
      </c>
      <c r="H212" s="14"/>
      <c r="I212" s="14">
        <f t="shared" si="68"/>
        <v>57700</v>
      </c>
      <c r="J212" s="16">
        <f t="shared" si="70"/>
        <v>26542</v>
      </c>
      <c r="K212" s="16">
        <f t="shared" si="71"/>
        <v>15579</v>
      </c>
      <c r="L212" s="16">
        <f t="shared" si="72"/>
        <v>10512</v>
      </c>
      <c r="M212" s="15"/>
      <c r="N212" s="15"/>
      <c r="O212" s="15"/>
      <c r="P212" s="13">
        <f t="shared" si="73"/>
        <v>110333</v>
      </c>
      <c r="Q212" s="15"/>
      <c r="R212" s="15"/>
      <c r="S212" s="15"/>
      <c r="T212" s="14"/>
      <c r="U212" s="15">
        <v>200</v>
      </c>
      <c r="V212" s="15"/>
      <c r="W212" s="36"/>
      <c r="X212" s="15">
        <v>100</v>
      </c>
      <c r="Y212" s="15"/>
      <c r="Z212" s="15"/>
      <c r="AA212" s="15"/>
      <c r="AB212" s="15"/>
      <c r="AC212" s="15"/>
      <c r="AD212" s="15"/>
      <c r="AE212" s="13">
        <f t="shared" si="74"/>
        <v>300</v>
      </c>
      <c r="AF212" s="13">
        <f t="shared" si="75"/>
        <v>110033</v>
      </c>
      <c r="AG212" s="17" t="s">
        <v>201</v>
      </c>
    </row>
    <row r="213" spans="1:33" ht="108" x14ac:dyDescent="0.3">
      <c r="A213" s="1">
        <f t="shared" si="67"/>
        <v>213</v>
      </c>
      <c r="B213" s="20">
        <v>21</v>
      </c>
      <c r="C213" s="20" t="s">
        <v>224</v>
      </c>
      <c r="D213" s="15">
        <v>57700</v>
      </c>
      <c r="E213" s="27">
        <v>29</v>
      </c>
      <c r="F213" s="27">
        <v>29</v>
      </c>
      <c r="G213" s="14">
        <f t="shared" si="69"/>
        <v>57700</v>
      </c>
      <c r="H213" s="14"/>
      <c r="I213" s="14">
        <f t="shared" si="68"/>
        <v>57700</v>
      </c>
      <c r="J213" s="16">
        <f t="shared" si="70"/>
        <v>26542</v>
      </c>
      <c r="K213" s="16">
        <f t="shared" si="71"/>
        <v>15579</v>
      </c>
      <c r="L213" s="16">
        <f t="shared" si="72"/>
        <v>10512</v>
      </c>
      <c r="M213" s="15"/>
      <c r="N213" s="15"/>
      <c r="O213" s="15"/>
      <c r="P213" s="13">
        <f t="shared" si="73"/>
        <v>110333</v>
      </c>
      <c r="Q213" s="15"/>
      <c r="R213" s="15"/>
      <c r="S213" s="15"/>
      <c r="T213" s="14"/>
      <c r="U213" s="15">
        <v>200</v>
      </c>
      <c r="V213" s="15"/>
      <c r="W213" s="36"/>
      <c r="X213" s="15">
        <v>100</v>
      </c>
      <c r="Y213" s="15"/>
      <c r="Z213" s="15"/>
      <c r="AA213" s="15"/>
      <c r="AB213" s="15"/>
      <c r="AC213" s="15"/>
      <c r="AD213" s="15"/>
      <c r="AE213" s="13">
        <f t="shared" si="74"/>
        <v>300</v>
      </c>
      <c r="AF213" s="13">
        <f t="shared" si="75"/>
        <v>110033</v>
      </c>
      <c r="AG213" s="17" t="s">
        <v>201</v>
      </c>
    </row>
    <row r="214" spans="1:33" ht="108" x14ac:dyDescent="0.3">
      <c r="A214" s="1">
        <f t="shared" si="67"/>
        <v>214</v>
      </c>
      <c r="B214" s="20">
        <v>22</v>
      </c>
      <c r="C214" s="20" t="s">
        <v>225</v>
      </c>
      <c r="D214" s="15">
        <v>57700</v>
      </c>
      <c r="E214" s="27">
        <v>29</v>
      </c>
      <c r="F214" s="27">
        <v>29</v>
      </c>
      <c r="G214" s="14">
        <f t="shared" si="69"/>
        <v>57700</v>
      </c>
      <c r="H214" s="14"/>
      <c r="I214" s="14">
        <f t="shared" si="68"/>
        <v>57700</v>
      </c>
      <c r="J214" s="16">
        <f t="shared" si="70"/>
        <v>26542</v>
      </c>
      <c r="K214" s="16">
        <f t="shared" si="71"/>
        <v>15579</v>
      </c>
      <c r="L214" s="16">
        <f t="shared" si="72"/>
        <v>10512</v>
      </c>
      <c r="M214" s="15"/>
      <c r="N214" s="15"/>
      <c r="O214" s="15"/>
      <c r="P214" s="13">
        <f t="shared" si="73"/>
        <v>110333</v>
      </c>
      <c r="Q214" s="15"/>
      <c r="R214" s="15"/>
      <c r="S214" s="15"/>
      <c r="T214" s="14">
        <v>20000</v>
      </c>
      <c r="U214" s="15">
        <v>200</v>
      </c>
      <c r="V214" s="15"/>
      <c r="W214" s="36"/>
      <c r="X214" s="15">
        <v>100</v>
      </c>
      <c r="Y214" s="15"/>
      <c r="Z214" s="15"/>
      <c r="AA214" s="15"/>
      <c r="AB214" s="15"/>
      <c r="AC214" s="15"/>
      <c r="AD214" s="15"/>
      <c r="AE214" s="13">
        <f t="shared" si="74"/>
        <v>20300</v>
      </c>
      <c r="AF214" s="13">
        <f t="shared" si="75"/>
        <v>90033</v>
      </c>
      <c r="AG214" s="17" t="s">
        <v>201</v>
      </c>
    </row>
    <row r="215" spans="1:33" x14ac:dyDescent="0.3">
      <c r="A215" s="1">
        <f t="shared" si="67"/>
        <v>215</v>
      </c>
      <c r="B215" s="26">
        <v>23</v>
      </c>
      <c r="C215" s="26" t="s">
        <v>226</v>
      </c>
      <c r="D215" s="10">
        <v>57700</v>
      </c>
      <c r="E215" s="27">
        <v>29</v>
      </c>
      <c r="F215" s="38"/>
      <c r="G215" s="18">
        <f t="shared" si="69"/>
        <v>0</v>
      </c>
      <c r="H215" s="18"/>
      <c r="I215" s="18">
        <f t="shared" si="68"/>
        <v>0</v>
      </c>
      <c r="J215" s="16">
        <f t="shared" si="70"/>
        <v>0</v>
      </c>
      <c r="K215" s="9">
        <f t="shared" si="71"/>
        <v>0</v>
      </c>
      <c r="L215" s="16">
        <f t="shared" si="72"/>
        <v>0</v>
      </c>
      <c r="M215" s="10"/>
      <c r="N215" s="10"/>
      <c r="O215" s="10"/>
      <c r="P215" s="11">
        <f t="shared" si="73"/>
        <v>0</v>
      </c>
      <c r="Q215" s="10"/>
      <c r="R215" s="10"/>
      <c r="S215" s="10"/>
      <c r="T215" s="18"/>
      <c r="U215" s="10"/>
      <c r="V215" s="10"/>
      <c r="W215" s="39"/>
      <c r="X215" s="10"/>
      <c r="Y215" s="10"/>
      <c r="Z215" s="10"/>
      <c r="AA215" s="10"/>
      <c r="AB215" s="10"/>
      <c r="AC215" s="10"/>
      <c r="AD215" s="10"/>
      <c r="AE215" s="11">
        <f t="shared" si="74"/>
        <v>0</v>
      </c>
      <c r="AF215" s="11">
        <f t="shared" si="75"/>
        <v>0</v>
      </c>
      <c r="AG215" s="12"/>
    </row>
    <row r="216" spans="1:33" ht="108" x14ac:dyDescent="0.3">
      <c r="A216" s="1">
        <f t="shared" si="67"/>
        <v>216</v>
      </c>
      <c r="B216" s="20">
        <v>24</v>
      </c>
      <c r="C216" s="20" t="s">
        <v>227</v>
      </c>
      <c r="D216" s="15">
        <v>57700</v>
      </c>
      <c r="E216" s="27">
        <v>29</v>
      </c>
      <c r="F216" s="27">
        <v>29</v>
      </c>
      <c r="G216" s="14">
        <f t="shared" si="69"/>
        <v>57700</v>
      </c>
      <c r="H216" s="14"/>
      <c r="I216" s="14">
        <f t="shared" si="68"/>
        <v>57700</v>
      </c>
      <c r="J216" s="16">
        <f t="shared" si="70"/>
        <v>26542</v>
      </c>
      <c r="K216" s="16">
        <f t="shared" si="71"/>
        <v>15579</v>
      </c>
      <c r="L216" s="16">
        <f t="shared" si="72"/>
        <v>10512</v>
      </c>
      <c r="M216" s="15"/>
      <c r="N216" s="15"/>
      <c r="O216" s="15"/>
      <c r="P216" s="13">
        <f t="shared" si="73"/>
        <v>110333</v>
      </c>
      <c r="Q216" s="15"/>
      <c r="R216" s="15"/>
      <c r="S216" s="15"/>
      <c r="T216" s="14"/>
      <c r="U216" s="15">
        <v>200</v>
      </c>
      <c r="V216" s="15"/>
      <c r="W216" s="36"/>
      <c r="X216" s="15">
        <v>100</v>
      </c>
      <c r="Y216" s="15"/>
      <c r="Z216" s="15"/>
      <c r="AA216" s="15"/>
      <c r="AB216" s="15"/>
      <c r="AC216" s="15"/>
      <c r="AD216" s="15"/>
      <c r="AE216" s="13">
        <f t="shared" si="74"/>
        <v>300</v>
      </c>
      <c r="AF216" s="13">
        <f t="shared" si="75"/>
        <v>110033</v>
      </c>
      <c r="AG216" s="17" t="s">
        <v>201</v>
      </c>
    </row>
    <row r="217" spans="1:33" ht="132" x14ac:dyDescent="0.3">
      <c r="A217" s="1">
        <f t="shared" si="67"/>
        <v>217</v>
      </c>
      <c r="B217" s="20">
        <v>25</v>
      </c>
      <c r="C217" s="40" t="s">
        <v>228</v>
      </c>
      <c r="D217" s="15">
        <v>57700</v>
      </c>
      <c r="E217" s="27">
        <v>29</v>
      </c>
      <c r="F217" s="27">
        <v>29</v>
      </c>
      <c r="G217" s="14">
        <f t="shared" si="69"/>
        <v>57700</v>
      </c>
      <c r="H217" s="14"/>
      <c r="I217" s="14">
        <f t="shared" si="68"/>
        <v>57700</v>
      </c>
      <c r="J217" s="16">
        <f t="shared" si="70"/>
        <v>26542</v>
      </c>
      <c r="K217" s="16">
        <f t="shared" si="71"/>
        <v>15579</v>
      </c>
      <c r="L217" s="16">
        <f t="shared" si="72"/>
        <v>10512</v>
      </c>
      <c r="M217" s="41">
        <v>0</v>
      </c>
      <c r="N217" s="15"/>
      <c r="O217" s="15"/>
      <c r="P217" s="13">
        <f t="shared" si="73"/>
        <v>110333</v>
      </c>
      <c r="Q217" s="41"/>
      <c r="R217" s="41"/>
      <c r="S217" s="41"/>
      <c r="T217" s="14"/>
      <c r="U217" s="15">
        <v>200</v>
      </c>
      <c r="V217" s="41"/>
      <c r="W217" s="36"/>
      <c r="X217" s="15">
        <v>100</v>
      </c>
      <c r="Y217" s="41"/>
      <c r="Z217" s="41"/>
      <c r="AA217" s="41"/>
      <c r="AB217" s="41"/>
      <c r="AC217" s="41"/>
      <c r="AD217" s="41"/>
      <c r="AE217" s="13">
        <f t="shared" si="74"/>
        <v>300</v>
      </c>
      <c r="AF217" s="13">
        <f t="shared" si="75"/>
        <v>110033</v>
      </c>
      <c r="AG217" s="17" t="s">
        <v>229</v>
      </c>
    </row>
    <row r="218" spans="1:33" ht="108" x14ac:dyDescent="0.3">
      <c r="A218" s="1">
        <f t="shared" si="67"/>
        <v>218</v>
      </c>
      <c r="B218" s="20">
        <v>26</v>
      </c>
      <c r="C218" s="20" t="s">
        <v>230</v>
      </c>
      <c r="D218" s="15">
        <v>57700</v>
      </c>
      <c r="E218" s="27">
        <v>29</v>
      </c>
      <c r="F218" s="27">
        <v>29</v>
      </c>
      <c r="G218" s="14">
        <f t="shared" si="69"/>
        <v>57700</v>
      </c>
      <c r="H218" s="14"/>
      <c r="I218" s="14">
        <f t="shared" si="68"/>
        <v>57700</v>
      </c>
      <c r="J218" s="16">
        <f t="shared" si="70"/>
        <v>26542</v>
      </c>
      <c r="K218" s="16">
        <f t="shared" si="71"/>
        <v>15579</v>
      </c>
      <c r="L218" s="16">
        <f t="shared" si="72"/>
        <v>10512</v>
      </c>
      <c r="M218" s="15"/>
      <c r="N218" s="15"/>
      <c r="O218" s="15"/>
      <c r="P218" s="13">
        <f t="shared" si="73"/>
        <v>110333</v>
      </c>
      <c r="Q218" s="15"/>
      <c r="R218" s="15"/>
      <c r="S218" s="15"/>
      <c r="T218" s="14"/>
      <c r="U218" s="15">
        <v>200</v>
      </c>
      <c r="V218" s="15"/>
      <c r="W218" s="36"/>
      <c r="X218" s="15">
        <v>100</v>
      </c>
      <c r="Y218" s="15"/>
      <c r="Z218" s="15"/>
      <c r="AA218" s="15"/>
      <c r="AB218" s="15"/>
      <c r="AC218" s="15"/>
      <c r="AD218" s="15"/>
      <c r="AE218" s="13">
        <f t="shared" si="74"/>
        <v>300</v>
      </c>
      <c r="AF218" s="13">
        <f t="shared" si="75"/>
        <v>110033</v>
      </c>
      <c r="AG218" s="42" t="s">
        <v>201</v>
      </c>
    </row>
    <row r="219" spans="1:33" ht="108" x14ac:dyDescent="0.3">
      <c r="A219" s="1">
        <f t="shared" si="67"/>
        <v>219</v>
      </c>
      <c r="B219" s="20">
        <v>27</v>
      </c>
      <c r="C219" s="20" t="s">
        <v>231</v>
      </c>
      <c r="D219" s="15">
        <v>57700</v>
      </c>
      <c r="E219" s="27">
        <v>29</v>
      </c>
      <c r="F219" s="27">
        <v>29</v>
      </c>
      <c r="G219" s="14">
        <f t="shared" si="69"/>
        <v>57700</v>
      </c>
      <c r="H219" s="14"/>
      <c r="I219" s="14">
        <f t="shared" si="68"/>
        <v>57700</v>
      </c>
      <c r="J219" s="16">
        <f t="shared" si="70"/>
        <v>26542</v>
      </c>
      <c r="K219" s="16">
        <f t="shared" si="71"/>
        <v>15579</v>
      </c>
      <c r="L219" s="16">
        <f t="shared" si="72"/>
        <v>10512</v>
      </c>
      <c r="M219" s="15"/>
      <c r="N219" s="15"/>
      <c r="O219" s="15"/>
      <c r="P219" s="13">
        <f t="shared" si="73"/>
        <v>110333</v>
      </c>
      <c r="Q219" s="15"/>
      <c r="R219" s="15"/>
      <c r="S219" s="15"/>
      <c r="T219" s="14">
        <v>20000</v>
      </c>
      <c r="U219" s="15">
        <v>200</v>
      </c>
      <c r="V219" s="15"/>
      <c r="W219" s="36"/>
      <c r="X219" s="15">
        <v>100</v>
      </c>
      <c r="Y219" s="15"/>
      <c r="Z219" s="15"/>
      <c r="AA219" s="15"/>
      <c r="AB219" s="15"/>
      <c r="AC219" s="15"/>
      <c r="AD219" s="15"/>
      <c r="AE219" s="13">
        <f t="shared" si="74"/>
        <v>20300</v>
      </c>
      <c r="AF219" s="13">
        <f t="shared" si="75"/>
        <v>90033</v>
      </c>
      <c r="AG219" s="17" t="s">
        <v>201</v>
      </c>
    </row>
    <row r="220" spans="1:33" x14ac:dyDescent="0.3">
      <c r="A220" s="1">
        <f t="shared" si="67"/>
        <v>220</v>
      </c>
      <c r="B220" s="26">
        <v>28</v>
      </c>
      <c r="C220" s="26" t="s">
        <v>232</v>
      </c>
      <c r="D220" s="10">
        <v>57700</v>
      </c>
      <c r="E220" s="27">
        <v>29</v>
      </c>
      <c r="F220" s="26"/>
      <c r="G220" s="18">
        <f t="shared" si="69"/>
        <v>0</v>
      </c>
      <c r="H220" s="10"/>
      <c r="I220" s="18">
        <f t="shared" si="68"/>
        <v>0</v>
      </c>
      <c r="J220" s="16">
        <f t="shared" si="70"/>
        <v>0</v>
      </c>
      <c r="K220" s="9">
        <f t="shared" si="71"/>
        <v>0</v>
      </c>
      <c r="L220" s="16">
        <f t="shared" si="72"/>
        <v>0</v>
      </c>
      <c r="M220" s="10"/>
      <c r="N220" s="10"/>
      <c r="O220" s="10"/>
      <c r="P220" s="11">
        <f t="shared" si="73"/>
        <v>0</v>
      </c>
      <c r="Q220" s="10"/>
      <c r="R220" s="10"/>
      <c r="S220" s="10"/>
      <c r="T220" s="18"/>
      <c r="U220" s="10"/>
      <c r="V220" s="10"/>
      <c r="W220" s="39"/>
      <c r="X220" s="10"/>
      <c r="Y220" s="10"/>
      <c r="Z220" s="10"/>
      <c r="AA220" s="10"/>
      <c r="AB220" s="10"/>
      <c r="AC220" s="10"/>
      <c r="AD220" s="10"/>
      <c r="AE220" s="11">
        <f t="shared" si="74"/>
        <v>0</v>
      </c>
      <c r="AF220" s="11">
        <f t="shared" si="75"/>
        <v>0</v>
      </c>
      <c r="AG220" s="12"/>
    </row>
    <row r="221" spans="1:33" ht="108" x14ac:dyDescent="0.3">
      <c r="A221" s="1">
        <f t="shared" si="67"/>
        <v>221</v>
      </c>
      <c r="B221" s="20">
        <v>29</v>
      </c>
      <c r="C221" s="20" t="s">
        <v>233</v>
      </c>
      <c r="D221" s="15">
        <v>57700</v>
      </c>
      <c r="E221" s="27">
        <v>29</v>
      </c>
      <c r="F221" s="27">
        <v>29</v>
      </c>
      <c r="G221" s="14">
        <f t="shared" si="69"/>
        <v>57700</v>
      </c>
      <c r="H221" s="14"/>
      <c r="I221" s="14">
        <f t="shared" si="68"/>
        <v>57700</v>
      </c>
      <c r="J221" s="16">
        <f t="shared" si="70"/>
        <v>26542</v>
      </c>
      <c r="K221" s="16">
        <f t="shared" si="71"/>
        <v>15579</v>
      </c>
      <c r="L221" s="16">
        <f t="shared" si="72"/>
        <v>10512</v>
      </c>
      <c r="M221" s="15"/>
      <c r="N221" s="15"/>
      <c r="O221" s="15"/>
      <c r="P221" s="13">
        <f t="shared" si="73"/>
        <v>110333</v>
      </c>
      <c r="Q221" s="15"/>
      <c r="R221" s="15"/>
      <c r="S221" s="15"/>
      <c r="T221" s="14"/>
      <c r="U221" s="15">
        <v>200</v>
      </c>
      <c r="V221" s="15"/>
      <c r="W221" s="36"/>
      <c r="X221" s="15">
        <v>100</v>
      </c>
      <c r="Y221" s="15"/>
      <c r="Z221" s="15"/>
      <c r="AA221" s="15"/>
      <c r="AB221" s="15"/>
      <c r="AC221" s="15"/>
      <c r="AD221" s="15"/>
      <c r="AE221" s="13">
        <f t="shared" si="74"/>
        <v>300</v>
      </c>
      <c r="AF221" s="13">
        <f t="shared" si="75"/>
        <v>110033</v>
      </c>
      <c r="AG221" s="17" t="s">
        <v>201</v>
      </c>
    </row>
    <row r="222" spans="1:33" x14ac:dyDescent="0.3">
      <c r="A222" s="1">
        <f t="shared" si="67"/>
        <v>222</v>
      </c>
      <c r="B222" s="26">
        <v>30</v>
      </c>
      <c r="C222" s="26" t="s">
        <v>234</v>
      </c>
      <c r="D222" s="10">
        <v>57700</v>
      </c>
      <c r="E222" s="27">
        <v>29</v>
      </c>
      <c r="F222" s="38"/>
      <c r="G222" s="18">
        <f t="shared" si="69"/>
        <v>0</v>
      </c>
      <c r="H222" s="18"/>
      <c r="I222" s="18">
        <f t="shared" si="68"/>
        <v>0</v>
      </c>
      <c r="J222" s="16">
        <f t="shared" si="70"/>
        <v>0</v>
      </c>
      <c r="K222" s="9">
        <f t="shared" si="71"/>
        <v>0</v>
      </c>
      <c r="L222" s="16">
        <f t="shared" si="72"/>
        <v>0</v>
      </c>
      <c r="M222" s="10"/>
      <c r="N222" s="10"/>
      <c r="O222" s="10"/>
      <c r="P222" s="11">
        <f t="shared" si="73"/>
        <v>0</v>
      </c>
      <c r="Q222" s="10"/>
      <c r="R222" s="10"/>
      <c r="S222" s="10"/>
      <c r="T222" s="18"/>
      <c r="U222" s="10"/>
      <c r="V222" s="10"/>
      <c r="W222" s="39"/>
      <c r="X222" s="10"/>
      <c r="Y222" s="10"/>
      <c r="Z222" s="10"/>
      <c r="AA222" s="10"/>
      <c r="AB222" s="10"/>
      <c r="AC222" s="10"/>
      <c r="AD222" s="10"/>
      <c r="AE222" s="11">
        <f t="shared" si="74"/>
        <v>0</v>
      </c>
      <c r="AF222" s="11">
        <f t="shared" si="75"/>
        <v>0</v>
      </c>
      <c r="AG222" s="12"/>
    </row>
    <row r="223" spans="1:33" x14ac:dyDescent="0.3">
      <c r="A223" s="1">
        <f t="shared" si="67"/>
        <v>223</v>
      </c>
      <c r="B223" s="26">
        <v>31</v>
      </c>
      <c r="C223" s="26" t="s">
        <v>235</v>
      </c>
      <c r="D223" s="10">
        <v>57700</v>
      </c>
      <c r="E223" s="27">
        <v>29</v>
      </c>
      <c r="F223" s="26"/>
      <c r="G223" s="18">
        <f t="shared" si="69"/>
        <v>0</v>
      </c>
      <c r="H223" s="10"/>
      <c r="I223" s="18">
        <f t="shared" si="68"/>
        <v>0</v>
      </c>
      <c r="J223" s="16">
        <f t="shared" si="70"/>
        <v>0</v>
      </c>
      <c r="K223" s="9">
        <f t="shared" si="71"/>
        <v>0</v>
      </c>
      <c r="L223" s="16">
        <f t="shared" si="72"/>
        <v>0</v>
      </c>
      <c r="M223" s="10"/>
      <c r="N223" s="10"/>
      <c r="O223" s="10"/>
      <c r="P223" s="11">
        <f t="shared" si="73"/>
        <v>0</v>
      </c>
      <c r="Q223" s="10"/>
      <c r="R223" s="10"/>
      <c r="S223" s="10"/>
      <c r="T223" s="18"/>
      <c r="U223" s="10"/>
      <c r="V223" s="10"/>
      <c r="W223" s="39"/>
      <c r="X223" s="10"/>
      <c r="Y223" s="10"/>
      <c r="Z223" s="10"/>
      <c r="AA223" s="10"/>
      <c r="AB223" s="10"/>
      <c r="AC223" s="10"/>
      <c r="AD223" s="10"/>
      <c r="AE223" s="11">
        <f t="shared" si="74"/>
        <v>0</v>
      </c>
      <c r="AF223" s="11">
        <f t="shared" si="75"/>
        <v>0</v>
      </c>
      <c r="AG223" s="12"/>
    </row>
    <row r="224" spans="1:33" ht="108" x14ac:dyDescent="0.3">
      <c r="A224" s="1">
        <f t="shared" si="67"/>
        <v>224</v>
      </c>
      <c r="B224" s="20">
        <v>32</v>
      </c>
      <c r="C224" s="20" t="s">
        <v>236</v>
      </c>
      <c r="D224" s="15">
        <v>57700</v>
      </c>
      <c r="E224" s="27">
        <v>29</v>
      </c>
      <c r="F224" s="27">
        <v>29</v>
      </c>
      <c r="G224" s="14">
        <f t="shared" si="69"/>
        <v>57700</v>
      </c>
      <c r="H224" s="14"/>
      <c r="I224" s="14">
        <f t="shared" si="68"/>
        <v>57700</v>
      </c>
      <c r="J224" s="16">
        <f t="shared" si="70"/>
        <v>26542</v>
      </c>
      <c r="K224" s="16">
        <f t="shared" si="71"/>
        <v>15579</v>
      </c>
      <c r="L224" s="16">
        <f t="shared" si="72"/>
        <v>10512</v>
      </c>
      <c r="M224" s="15"/>
      <c r="N224" s="15"/>
      <c r="O224" s="15"/>
      <c r="P224" s="13">
        <f t="shared" si="73"/>
        <v>110333</v>
      </c>
      <c r="Q224" s="15"/>
      <c r="R224" s="15"/>
      <c r="S224" s="15"/>
      <c r="T224" s="14">
        <v>0</v>
      </c>
      <c r="U224" s="15">
        <v>200</v>
      </c>
      <c r="V224" s="15"/>
      <c r="W224" s="36"/>
      <c r="X224" s="15">
        <v>100</v>
      </c>
      <c r="Y224" s="15"/>
      <c r="Z224" s="15"/>
      <c r="AA224" s="15"/>
      <c r="AB224" s="15"/>
      <c r="AC224" s="15"/>
      <c r="AD224" s="15"/>
      <c r="AE224" s="13">
        <f t="shared" si="74"/>
        <v>300</v>
      </c>
      <c r="AF224" s="13">
        <f t="shared" si="75"/>
        <v>110033</v>
      </c>
      <c r="AG224" s="17" t="s">
        <v>201</v>
      </c>
    </row>
    <row r="225" spans="1:33" ht="108" x14ac:dyDescent="0.3">
      <c r="A225" s="1">
        <f t="shared" si="67"/>
        <v>225</v>
      </c>
      <c r="B225" s="20">
        <v>33</v>
      </c>
      <c r="C225" s="20" t="s">
        <v>237</v>
      </c>
      <c r="D225" s="15">
        <v>57700</v>
      </c>
      <c r="E225" s="27">
        <v>29</v>
      </c>
      <c r="F225" s="27">
        <v>29</v>
      </c>
      <c r="G225" s="14">
        <f t="shared" si="69"/>
        <v>57700</v>
      </c>
      <c r="H225" s="14"/>
      <c r="I225" s="14">
        <f t="shared" si="68"/>
        <v>57700</v>
      </c>
      <c r="J225" s="16">
        <f t="shared" si="70"/>
        <v>26542</v>
      </c>
      <c r="K225" s="16">
        <f t="shared" si="71"/>
        <v>15579</v>
      </c>
      <c r="L225" s="16">
        <f t="shared" si="72"/>
        <v>10512</v>
      </c>
      <c r="M225" s="15"/>
      <c r="N225" s="15"/>
      <c r="O225" s="15"/>
      <c r="P225" s="13">
        <f t="shared" si="73"/>
        <v>110333</v>
      </c>
      <c r="Q225" s="15"/>
      <c r="R225" s="15"/>
      <c r="S225" s="15"/>
      <c r="T225" s="14"/>
      <c r="U225" s="15">
        <v>200</v>
      </c>
      <c r="V225" s="15"/>
      <c r="W225" s="36"/>
      <c r="X225" s="15">
        <v>100</v>
      </c>
      <c r="Y225" s="15"/>
      <c r="Z225" s="15"/>
      <c r="AA225" s="15"/>
      <c r="AB225" s="15"/>
      <c r="AC225" s="15"/>
      <c r="AD225" s="15"/>
      <c r="AE225" s="13">
        <f t="shared" si="74"/>
        <v>300</v>
      </c>
      <c r="AF225" s="13">
        <f t="shared" si="75"/>
        <v>110033</v>
      </c>
      <c r="AG225" s="17" t="s">
        <v>201</v>
      </c>
    </row>
    <row r="226" spans="1:33" ht="72" x14ac:dyDescent="0.3">
      <c r="A226" s="1">
        <f t="shared" si="67"/>
        <v>226</v>
      </c>
      <c r="B226" s="26">
        <v>34</v>
      </c>
      <c r="C226" s="26" t="s">
        <v>238</v>
      </c>
      <c r="D226" s="10">
        <v>57700</v>
      </c>
      <c r="E226" s="27">
        <v>29</v>
      </c>
      <c r="F226" s="38">
        <v>0</v>
      </c>
      <c r="G226" s="18">
        <f t="shared" si="69"/>
        <v>0</v>
      </c>
      <c r="H226" s="18"/>
      <c r="I226" s="18">
        <f t="shared" si="68"/>
        <v>0</v>
      </c>
      <c r="J226" s="16">
        <f t="shared" si="70"/>
        <v>0</v>
      </c>
      <c r="K226" s="9">
        <f t="shared" si="71"/>
        <v>0</v>
      </c>
      <c r="L226" s="16">
        <f t="shared" si="72"/>
        <v>0</v>
      </c>
      <c r="M226" s="10"/>
      <c r="N226" s="10"/>
      <c r="O226" s="10"/>
      <c r="P226" s="11">
        <f t="shared" si="73"/>
        <v>0</v>
      </c>
      <c r="Q226" s="10"/>
      <c r="R226" s="10"/>
      <c r="S226" s="10"/>
      <c r="T226" s="18"/>
      <c r="U226" s="10">
        <v>0</v>
      </c>
      <c r="V226" s="10"/>
      <c r="W226" s="39"/>
      <c r="X226" s="10">
        <v>0</v>
      </c>
      <c r="Y226" s="10"/>
      <c r="Z226" s="10"/>
      <c r="AA226" s="10"/>
      <c r="AB226" s="10"/>
      <c r="AC226" s="10"/>
      <c r="AD226" s="10"/>
      <c r="AE226" s="11">
        <f t="shared" si="74"/>
        <v>0</v>
      </c>
      <c r="AF226" s="11">
        <f t="shared" si="75"/>
        <v>0</v>
      </c>
      <c r="AG226" s="12" t="s">
        <v>239</v>
      </c>
    </row>
    <row r="227" spans="1:33" ht="120" x14ac:dyDescent="0.3">
      <c r="A227" s="1">
        <f t="shared" si="67"/>
        <v>227</v>
      </c>
      <c r="B227" s="26">
        <v>35</v>
      </c>
      <c r="C227" s="26" t="s">
        <v>240</v>
      </c>
      <c r="D227" s="10">
        <v>57700</v>
      </c>
      <c r="E227" s="38">
        <v>29</v>
      </c>
      <c r="F227" s="38">
        <v>11</v>
      </c>
      <c r="G227" s="18">
        <f t="shared" si="69"/>
        <v>21886</v>
      </c>
      <c r="H227" s="18"/>
      <c r="I227" s="18">
        <f t="shared" si="68"/>
        <v>21886</v>
      </c>
      <c r="J227" s="9">
        <f t="shared" si="70"/>
        <v>10068</v>
      </c>
      <c r="K227" s="9">
        <f t="shared" si="71"/>
        <v>5909</v>
      </c>
      <c r="L227" s="9">
        <f t="shared" si="72"/>
        <v>3987</v>
      </c>
      <c r="M227" s="10"/>
      <c r="N227" s="10"/>
      <c r="O227" s="10"/>
      <c r="P227" s="11">
        <f t="shared" si="73"/>
        <v>41850</v>
      </c>
      <c r="Q227" s="10"/>
      <c r="R227" s="10"/>
      <c r="S227" s="10"/>
      <c r="T227" s="18">
        <v>17000</v>
      </c>
      <c r="U227" s="10">
        <v>200</v>
      </c>
      <c r="V227" s="10"/>
      <c r="W227" s="39"/>
      <c r="X227" s="10">
        <v>100</v>
      </c>
      <c r="Y227" s="10"/>
      <c r="Z227" s="10"/>
      <c r="AA227" s="10"/>
      <c r="AB227" s="10"/>
      <c r="AC227" s="10"/>
      <c r="AD227" s="10"/>
      <c r="AE227" s="11">
        <f t="shared" si="74"/>
        <v>17300</v>
      </c>
      <c r="AF227" s="11">
        <f t="shared" si="75"/>
        <v>24550</v>
      </c>
      <c r="AG227" s="12" t="s">
        <v>241</v>
      </c>
    </row>
    <row r="228" spans="1:33" ht="96" x14ac:dyDescent="0.3">
      <c r="A228" s="1">
        <f t="shared" si="67"/>
        <v>228</v>
      </c>
      <c r="B228" s="26">
        <v>36</v>
      </c>
      <c r="C228" s="26" t="s">
        <v>242</v>
      </c>
      <c r="D228" s="10">
        <v>57700</v>
      </c>
      <c r="E228" s="27">
        <v>29</v>
      </c>
      <c r="F228" s="38">
        <v>0</v>
      </c>
      <c r="G228" s="18">
        <f t="shared" si="69"/>
        <v>0</v>
      </c>
      <c r="H228" s="18"/>
      <c r="I228" s="18">
        <f t="shared" si="68"/>
        <v>0</v>
      </c>
      <c r="J228" s="16">
        <f t="shared" si="70"/>
        <v>0</v>
      </c>
      <c r="K228" s="9">
        <f t="shared" si="71"/>
        <v>0</v>
      </c>
      <c r="L228" s="16">
        <f t="shared" si="72"/>
        <v>0</v>
      </c>
      <c r="M228" s="10"/>
      <c r="N228" s="10"/>
      <c r="O228" s="10"/>
      <c r="P228" s="11">
        <f t="shared" si="73"/>
        <v>0</v>
      </c>
      <c r="Q228" s="10"/>
      <c r="R228" s="10"/>
      <c r="S228" s="10"/>
      <c r="T228" s="18"/>
      <c r="U228" s="10">
        <v>0</v>
      </c>
      <c r="V228" s="10"/>
      <c r="W228" s="39"/>
      <c r="X228" s="10">
        <v>0</v>
      </c>
      <c r="Y228" s="10"/>
      <c r="Z228" s="10"/>
      <c r="AA228" s="10"/>
      <c r="AB228" s="10"/>
      <c r="AC228" s="10"/>
      <c r="AD228" s="10"/>
      <c r="AE228" s="11">
        <f t="shared" si="74"/>
        <v>0</v>
      </c>
      <c r="AF228" s="11">
        <f t="shared" si="75"/>
        <v>0</v>
      </c>
      <c r="AG228" s="12" t="s">
        <v>243</v>
      </c>
    </row>
    <row r="229" spans="1:33" x14ac:dyDescent="0.3">
      <c r="A229" s="1">
        <f t="shared" si="67"/>
        <v>229</v>
      </c>
      <c r="B229" s="26">
        <v>37</v>
      </c>
      <c r="C229" s="26" t="s">
        <v>244</v>
      </c>
      <c r="D229" s="10">
        <v>57700</v>
      </c>
      <c r="E229" s="27">
        <v>29</v>
      </c>
      <c r="F229" s="26"/>
      <c r="G229" s="18">
        <f t="shared" si="69"/>
        <v>0</v>
      </c>
      <c r="H229" s="10"/>
      <c r="I229" s="18">
        <f t="shared" si="68"/>
        <v>0</v>
      </c>
      <c r="J229" s="16">
        <f t="shared" si="70"/>
        <v>0</v>
      </c>
      <c r="K229" s="9">
        <f t="shared" si="71"/>
        <v>0</v>
      </c>
      <c r="L229" s="16">
        <f t="shared" si="72"/>
        <v>0</v>
      </c>
      <c r="M229" s="10"/>
      <c r="N229" s="10"/>
      <c r="O229" s="10"/>
      <c r="P229" s="11">
        <f t="shared" si="73"/>
        <v>0</v>
      </c>
      <c r="Q229" s="10"/>
      <c r="R229" s="10"/>
      <c r="S229" s="10"/>
      <c r="T229" s="18"/>
      <c r="U229" s="10"/>
      <c r="V229" s="10"/>
      <c r="W229" s="39"/>
      <c r="X229" s="10"/>
      <c r="Y229" s="10"/>
      <c r="Z229" s="10"/>
      <c r="AA229" s="10"/>
      <c r="AB229" s="10"/>
      <c r="AC229" s="10"/>
      <c r="AD229" s="10"/>
      <c r="AE229" s="11">
        <f t="shared" si="74"/>
        <v>0</v>
      </c>
      <c r="AF229" s="11">
        <f t="shared" si="75"/>
        <v>0</v>
      </c>
      <c r="AG229" s="12"/>
    </row>
    <row r="230" spans="1:33" ht="108" x14ac:dyDescent="0.3">
      <c r="A230" s="1">
        <f t="shared" si="67"/>
        <v>230</v>
      </c>
      <c r="B230" s="20">
        <v>38</v>
      </c>
      <c r="C230" s="20" t="s">
        <v>245</v>
      </c>
      <c r="D230" s="15">
        <v>57700</v>
      </c>
      <c r="E230" s="27">
        <v>29</v>
      </c>
      <c r="F230" s="27">
        <v>29</v>
      </c>
      <c r="G230" s="14">
        <f t="shared" si="69"/>
        <v>57700</v>
      </c>
      <c r="H230" s="14"/>
      <c r="I230" s="14">
        <f t="shared" si="68"/>
        <v>57700</v>
      </c>
      <c r="J230" s="16">
        <f t="shared" si="70"/>
        <v>26542</v>
      </c>
      <c r="K230" s="16">
        <f t="shared" si="71"/>
        <v>15579</v>
      </c>
      <c r="L230" s="16">
        <f t="shared" si="72"/>
        <v>10512</v>
      </c>
      <c r="M230" s="15"/>
      <c r="N230" s="15"/>
      <c r="O230" s="15"/>
      <c r="P230" s="13">
        <f t="shared" si="73"/>
        <v>110333</v>
      </c>
      <c r="Q230" s="15"/>
      <c r="R230" s="15"/>
      <c r="S230" s="15"/>
      <c r="T230" s="14">
        <v>11000</v>
      </c>
      <c r="U230" s="15">
        <v>200</v>
      </c>
      <c r="V230" s="15"/>
      <c r="W230" s="36"/>
      <c r="X230" s="15">
        <v>100</v>
      </c>
      <c r="Y230" s="15"/>
      <c r="Z230" s="15"/>
      <c r="AA230" s="15"/>
      <c r="AB230" s="15"/>
      <c r="AC230" s="15"/>
      <c r="AD230" s="15"/>
      <c r="AE230" s="13">
        <f t="shared" si="74"/>
        <v>11300</v>
      </c>
      <c r="AF230" s="13">
        <f t="shared" si="75"/>
        <v>99033</v>
      </c>
      <c r="AG230" s="17" t="s">
        <v>201</v>
      </c>
    </row>
    <row r="231" spans="1:33" ht="24" x14ac:dyDescent="0.3">
      <c r="A231" s="1">
        <f t="shared" si="67"/>
        <v>231</v>
      </c>
      <c r="B231" s="26">
        <v>39</v>
      </c>
      <c r="C231" s="8" t="s">
        <v>246</v>
      </c>
      <c r="D231" s="10">
        <v>57700</v>
      </c>
      <c r="E231" s="27">
        <v>29</v>
      </c>
      <c r="F231" s="38"/>
      <c r="G231" s="18">
        <f t="shared" si="69"/>
        <v>0</v>
      </c>
      <c r="H231" s="18"/>
      <c r="I231" s="18">
        <f t="shared" si="68"/>
        <v>0</v>
      </c>
      <c r="J231" s="16">
        <f t="shared" si="70"/>
        <v>0</v>
      </c>
      <c r="K231" s="9">
        <f t="shared" si="71"/>
        <v>0</v>
      </c>
      <c r="L231" s="16">
        <f t="shared" si="72"/>
        <v>0</v>
      </c>
      <c r="M231" s="10"/>
      <c r="N231" s="10"/>
      <c r="O231" s="10"/>
      <c r="P231" s="11">
        <f t="shared" si="73"/>
        <v>0</v>
      </c>
      <c r="Q231" s="10"/>
      <c r="R231" s="10"/>
      <c r="S231" s="10"/>
      <c r="T231" s="18"/>
      <c r="U231" s="10"/>
      <c r="V231" s="10"/>
      <c r="W231" s="39"/>
      <c r="X231" s="10"/>
      <c r="Y231" s="10"/>
      <c r="Z231" s="10"/>
      <c r="AA231" s="10"/>
      <c r="AB231" s="10"/>
      <c r="AC231" s="10"/>
      <c r="AD231" s="10"/>
      <c r="AE231" s="11">
        <f t="shared" si="74"/>
        <v>0</v>
      </c>
      <c r="AF231" s="11">
        <f t="shared" si="75"/>
        <v>0</v>
      </c>
      <c r="AG231" s="12"/>
    </row>
    <row r="232" spans="1:33" x14ac:dyDescent="0.3">
      <c r="A232" s="1">
        <f t="shared" si="67"/>
        <v>232</v>
      </c>
      <c r="B232" s="26">
        <v>40</v>
      </c>
      <c r="C232" s="26" t="s">
        <v>247</v>
      </c>
      <c r="D232" s="10">
        <v>57700</v>
      </c>
      <c r="E232" s="27">
        <v>29</v>
      </c>
      <c r="F232" s="38"/>
      <c r="G232" s="18">
        <f t="shared" si="69"/>
        <v>0</v>
      </c>
      <c r="H232" s="18"/>
      <c r="I232" s="18">
        <f t="shared" si="68"/>
        <v>0</v>
      </c>
      <c r="J232" s="16">
        <f t="shared" si="70"/>
        <v>0</v>
      </c>
      <c r="K232" s="9">
        <f t="shared" si="71"/>
        <v>0</v>
      </c>
      <c r="L232" s="16">
        <f t="shared" si="72"/>
        <v>0</v>
      </c>
      <c r="M232" s="10"/>
      <c r="N232" s="10"/>
      <c r="O232" s="10"/>
      <c r="P232" s="11">
        <f t="shared" si="73"/>
        <v>0</v>
      </c>
      <c r="Q232" s="10"/>
      <c r="R232" s="10"/>
      <c r="S232" s="10"/>
      <c r="T232" s="18"/>
      <c r="U232" s="10"/>
      <c r="V232" s="10"/>
      <c r="W232" s="39"/>
      <c r="X232" s="10"/>
      <c r="Y232" s="10"/>
      <c r="Z232" s="10"/>
      <c r="AA232" s="10"/>
      <c r="AB232" s="10"/>
      <c r="AC232" s="10"/>
      <c r="AD232" s="10"/>
      <c r="AE232" s="11">
        <f t="shared" si="74"/>
        <v>0</v>
      </c>
      <c r="AF232" s="11">
        <f t="shared" si="75"/>
        <v>0</v>
      </c>
      <c r="AG232" s="12"/>
    </row>
    <row r="233" spans="1:33" ht="108" x14ac:dyDescent="0.3">
      <c r="A233" s="1">
        <f t="shared" si="67"/>
        <v>233</v>
      </c>
      <c r="B233" s="20">
        <v>41</v>
      </c>
      <c r="C233" s="20" t="s">
        <v>248</v>
      </c>
      <c r="D233" s="15">
        <v>57700</v>
      </c>
      <c r="E233" s="27">
        <v>29</v>
      </c>
      <c r="F233" s="27">
        <v>29</v>
      </c>
      <c r="G233" s="14">
        <f t="shared" si="69"/>
        <v>57700</v>
      </c>
      <c r="H233" s="14"/>
      <c r="I233" s="14">
        <f t="shared" si="68"/>
        <v>57700</v>
      </c>
      <c r="J233" s="16">
        <f t="shared" si="70"/>
        <v>26542</v>
      </c>
      <c r="K233" s="16">
        <f t="shared" si="71"/>
        <v>15579</v>
      </c>
      <c r="L233" s="16">
        <f t="shared" si="72"/>
        <v>10512</v>
      </c>
      <c r="M233" s="15"/>
      <c r="N233" s="15"/>
      <c r="O233" s="15"/>
      <c r="P233" s="13">
        <f t="shared" si="73"/>
        <v>110333</v>
      </c>
      <c r="Q233" s="15"/>
      <c r="R233" s="15"/>
      <c r="S233" s="15"/>
      <c r="T233" s="14"/>
      <c r="U233" s="15">
        <v>200</v>
      </c>
      <c r="V233" s="15"/>
      <c r="W233" s="36"/>
      <c r="X233" s="15">
        <v>100</v>
      </c>
      <c r="Y233" s="15"/>
      <c r="Z233" s="15"/>
      <c r="AA233" s="15"/>
      <c r="AB233" s="15"/>
      <c r="AC233" s="15"/>
      <c r="AD233" s="15"/>
      <c r="AE233" s="13">
        <f t="shared" si="74"/>
        <v>300</v>
      </c>
      <c r="AF233" s="13">
        <f t="shared" si="75"/>
        <v>110033</v>
      </c>
      <c r="AG233" s="17" t="s">
        <v>201</v>
      </c>
    </row>
    <row r="234" spans="1:33" ht="120" x14ac:dyDescent="0.3">
      <c r="A234" s="1">
        <f t="shared" si="67"/>
        <v>234</v>
      </c>
      <c r="B234" s="20">
        <v>42</v>
      </c>
      <c r="C234" s="20" t="s">
        <v>249</v>
      </c>
      <c r="D234" s="15">
        <v>57700</v>
      </c>
      <c r="E234" s="27">
        <v>29</v>
      </c>
      <c r="F234" s="27">
        <v>29</v>
      </c>
      <c r="G234" s="14">
        <f t="shared" si="69"/>
        <v>57700</v>
      </c>
      <c r="H234" s="14"/>
      <c r="I234" s="14">
        <f t="shared" si="68"/>
        <v>57700</v>
      </c>
      <c r="J234" s="16">
        <f t="shared" si="70"/>
        <v>26542</v>
      </c>
      <c r="K234" s="16">
        <f t="shared" si="71"/>
        <v>15579</v>
      </c>
      <c r="L234" s="16">
        <f t="shared" si="72"/>
        <v>10512</v>
      </c>
      <c r="M234" s="15"/>
      <c r="N234" s="15"/>
      <c r="O234" s="15"/>
      <c r="P234" s="13">
        <f t="shared" si="73"/>
        <v>110333</v>
      </c>
      <c r="Q234" s="15"/>
      <c r="R234" s="15"/>
      <c r="S234" s="15"/>
      <c r="T234" s="14"/>
      <c r="U234" s="15">
        <v>200</v>
      </c>
      <c r="V234" s="15"/>
      <c r="W234" s="36"/>
      <c r="X234" s="15">
        <v>100</v>
      </c>
      <c r="Y234" s="15"/>
      <c r="Z234" s="15"/>
      <c r="AA234" s="15"/>
      <c r="AB234" s="15"/>
      <c r="AC234" s="15"/>
      <c r="AD234" s="15"/>
      <c r="AE234" s="13">
        <f t="shared" si="74"/>
        <v>300</v>
      </c>
      <c r="AF234" s="13">
        <f t="shared" si="75"/>
        <v>110033</v>
      </c>
      <c r="AG234" s="17" t="s">
        <v>250</v>
      </c>
    </row>
    <row r="235" spans="1:33" ht="108" x14ac:dyDescent="0.3">
      <c r="A235" s="1">
        <f t="shared" si="67"/>
        <v>235</v>
      </c>
      <c r="B235" s="20">
        <v>43</v>
      </c>
      <c r="C235" s="20" t="s">
        <v>251</v>
      </c>
      <c r="D235" s="15">
        <v>57700</v>
      </c>
      <c r="E235" s="27">
        <v>29</v>
      </c>
      <c r="F235" s="27">
        <v>29</v>
      </c>
      <c r="G235" s="14">
        <f t="shared" si="69"/>
        <v>57700</v>
      </c>
      <c r="H235" s="14"/>
      <c r="I235" s="14">
        <f t="shared" si="68"/>
        <v>57700</v>
      </c>
      <c r="J235" s="16">
        <f t="shared" si="70"/>
        <v>26542</v>
      </c>
      <c r="K235" s="16">
        <f t="shared" si="71"/>
        <v>15579</v>
      </c>
      <c r="L235" s="16">
        <f t="shared" si="72"/>
        <v>10512</v>
      </c>
      <c r="M235" s="15"/>
      <c r="N235" s="15"/>
      <c r="O235" s="15"/>
      <c r="P235" s="13">
        <f t="shared" si="73"/>
        <v>110333</v>
      </c>
      <c r="Q235" s="15"/>
      <c r="R235" s="15"/>
      <c r="S235" s="15"/>
      <c r="T235" s="14"/>
      <c r="U235" s="15">
        <v>200</v>
      </c>
      <c r="V235" s="15"/>
      <c r="W235" s="36"/>
      <c r="X235" s="15">
        <v>100</v>
      </c>
      <c r="Y235" s="15"/>
      <c r="Z235" s="15"/>
      <c r="AA235" s="15"/>
      <c r="AB235" s="15"/>
      <c r="AC235" s="15"/>
      <c r="AD235" s="15"/>
      <c r="AE235" s="13">
        <f t="shared" si="74"/>
        <v>300</v>
      </c>
      <c r="AF235" s="13">
        <f t="shared" si="75"/>
        <v>110033</v>
      </c>
      <c r="AG235" s="17" t="s">
        <v>201</v>
      </c>
    </row>
    <row r="236" spans="1:33" ht="108" x14ac:dyDescent="0.3">
      <c r="A236" s="1">
        <f t="shared" si="67"/>
        <v>236</v>
      </c>
      <c r="B236" s="20">
        <v>44</v>
      </c>
      <c r="C236" s="20" t="s">
        <v>252</v>
      </c>
      <c r="D236" s="15">
        <v>57700</v>
      </c>
      <c r="E236" s="27">
        <v>29</v>
      </c>
      <c r="F236" s="27">
        <v>29</v>
      </c>
      <c r="G236" s="14">
        <f t="shared" si="69"/>
        <v>57700</v>
      </c>
      <c r="H236" s="14"/>
      <c r="I236" s="14">
        <f t="shared" si="68"/>
        <v>57700</v>
      </c>
      <c r="J236" s="16">
        <f t="shared" si="70"/>
        <v>26542</v>
      </c>
      <c r="K236" s="16">
        <f t="shared" si="71"/>
        <v>15579</v>
      </c>
      <c r="L236" s="16">
        <f t="shared" si="72"/>
        <v>10512</v>
      </c>
      <c r="M236" s="15"/>
      <c r="N236" s="15"/>
      <c r="O236" s="15"/>
      <c r="P236" s="13">
        <f t="shared" si="73"/>
        <v>110333</v>
      </c>
      <c r="Q236" s="15"/>
      <c r="R236" s="15"/>
      <c r="S236" s="15"/>
      <c r="T236" s="14"/>
      <c r="U236" s="15">
        <v>200</v>
      </c>
      <c r="V236" s="15"/>
      <c r="W236" s="36"/>
      <c r="X236" s="15">
        <v>100</v>
      </c>
      <c r="Y236" s="15"/>
      <c r="Z236" s="15"/>
      <c r="AA236" s="15"/>
      <c r="AB236" s="15"/>
      <c r="AC236" s="15"/>
      <c r="AD236" s="15"/>
      <c r="AE236" s="13">
        <f t="shared" si="74"/>
        <v>300</v>
      </c>
      <c r="AF236" s="13">
        <f t="shared" si="75"/>
        <v>110033</v>
      </c>
      <c r="AG236" s="17" t="s">
        <v>201</v>
      </c>
    </row>
    <row r="237" spans="1:33" ht="120" x14ac:dyDescent="0.3">
      <c r="A237" s="1">
        <f t="shared" si="67"/>
        <v>237</v>
      </c>
      <c r="B237" s="26">
        <v>45</v>
      </c>
      <c r="C237" s="26" t="s">
        <v>253</v>
      </c>
      <c r="D237" s="10">
        <v>57700</v>
      </c>
      <c r="E237" s="38">
        <v>29</v>
      </c>
      <c r="F237" s="38">
        <v>0</v>
      </c>
      <c r="G237" s="18">
        <f t="shared" si="69"/>
        <v>0</v>
      </c>
      <c r="H237" s="18"/>
      <c r="I237" s="18">
        <f t="shared" si="68"/>
        <v>0</v>
      </c>
      <c r="J237" s="9">
        <f t="shared" si="70"/>
        <v>0</v>
      </c>
      <c r="K237" s="9">
        <f t="shared" si="71"/>
        <v>0</v>
      </c>
      <c r="L237" s="9">
        <f t="shared" si="72"/>
        <v>0</v>
      </c>
      <c r="M237" s="10"/>
      <c r="N237" s="10"/>
      <c r="O237" s="10"/>
      <c r="P237" s="11">
        <f t="shared" si="73"/>
        <v>0</v>
      </c>
      <c r="Q237" s="10"/>
      <c r="R237" s="10"/>
      <c r="S237" s="10"/>
      <c r="T237" s="18"/>
      <c r="U237" s="10"/>
      <c r="V237" s="10"/>
      <c r="W237" s="39"/>
      <c r="X237" s="10"/>
      <c r="Y237" s="10"/>
      <c r="Z237" s="10"/>
      <c r="AA237" s="10"/>
      <c r="AB237" s="10"/>
      <c r="AC237" s="10"/>
      <c r="AD237" s="10"/>
      <c r="AE237" s="11">
        <f t="shared" si="74"/>
        <v>0</v>
      </c>
      <c r="AF237" s="11">
        <f t="shared" si="75"/>
        <v>0</v>
      </c>
      <c r="AG237" s="12" t="s">
        <v>254</v>
      </c>
    </row>
    <row r="238" spans="1:33" x14ac:dyDescent="0.3">
      <c r="A238" s="1">
        <f t="shared" si="67"/>
        <v>238</v>
      </c>
      <c r="B238" s="26">
        <v>46</v>
      </c>
      <c r="C238" s="26" t="s">
        <v>255</v>
      </c>
      <c r="D238" s="10">
        <v>57700</v>
      </c>
      <c r="E238" s="27">
        <v>29</v>
      </c>
      <c r="F238" s="26"/>
      <c r="G238" s="18">
        <f t="shared" si="69"/>
        <v>0</v>
      </c>
      <c r="H238" s="10"/>
      <c r="I238" s="18">
        <f t="shared" si="68"/>
        <v>0</v>
      </c>
      <c r="J238" s="16">
        <f t="shared" si="70"/>
        <v>0</v>
      </c>
      <c r="K238" s="9">
        <f t="shared" si="71"/>
        <v>0</v>
      </c>
      <c r="L238" s="16">
        <f t="shared" si="72"/>
        <v>0</v>
      </c>
      <c r="M238" s="10"/>
      <c r="N238" s="10"/>
      <c r="O238" s="10"/>
      <c r="P238" s="11">
        <f t="shared" si="73"/>
        <v>0</v>
      </c>
      <c r="Q238" s="10"/>
      <c r="R238" s="10"/>
      <c r="S238" s="10"/>
      <c r="T238" s="18"/>
      <c r="U238" s="10"/>
      <c r="V238" s="10"/>
      <c r="W238" s="39"/>
      <c r="X238" s="10"/>
      <c r="Y238" s="10"/>
      <c r="Z238" s="10"/>
      <c r="AA238" s="10"/>
      <c r="AB238" s="10"/>
      <c r="AC238" s="10"/>
      <c r="AD238" s="10"/>
      <c r="AE238" s="11">
        <f t="shared" si="74"/>
        <v>0</v>
      </c>
      <c r="AF238" s="11">
        <f t="shared" si="75"/>
        <v>0</v>
      </c>
      <c r="AG238" s="12"/>
    </row>
    <row r="239" spans="1:33" ht="108" x14ac:dyDescent="0.3">
      <c r="A239" s="1">
        <f t="shared" si="67"/>
        <v>239</v>
      </c>
      <c r="B239" s="20">
        <v>47</v>
      </c>
      <c r="C239" s="20" t="s">
        <v>256</v>
      </c>
      <c r="D239" s="15">
        <v>57700</v>
      </c>
      <c r="E239" s="27">
        <v>29</v>
      </c>
      <c r="F239" s="27">
        <v>29</v>
      </c>
      <c r="G239" s="14">
        <f t="shared" si="69"/>
        <v>57700</v>
      </c>
      <c r="H239" s="14"/>
      <c r="I239" s="14">
        <f t="shared" si="68"/>
        <v>57700</v>
      </c>
      <c r="J239" s="16">
        <f t="shared" si="70"/>
        <v>26542</v>
      </c>
      <c r="K239" s="16">
        <f t="shared" si="71"/>
        <v>15579</v>
      </c>
      <c r="L239" s="16">
        <f t="shared" si="72"/>
        <v>10512</v>
      </c>
      <c r="M239" s="15"/>
      <c r="N239" s="15"/>
      <c r="O239" s="15"/>
      <c r="P239" s="13">
        <f t="shared" si="73"/>
        <v>110333</v>
      </c>
      <c r="Q239" s="15"/>
      <c r="R239" s="15"/>
      <c r="S239" s="15"/>
      <c r="T239" s="14">
        <v>20000</v>
      </c>
      <c r="U239" s="15">
        <v>200</v>
      </c>
      <c r="V239" s="15"/>
      <c r="W239" s="36"/>
      <c r="X239" s="15">
        <v>100</v>
      </c>
      <c r="Y239" s="15"/>
      <c r="Z239" s="15"/>
      <c r="AA239" s="15"/>
      <c r="AB239" s="15"/>
      <c r="AC239" s="15"/>
      <c r="AD239" s="15"/>
      <c r="AE239" s="13">
        <f t="shared" si="74"/>
        <v>20300</v>
      </c>
      <c r="AF239" s="13">
        <f t="shared" si="75"/>
        <v>90033</v>
      </c>
      <c r="AG239" s="17" t="s">
        <v>201</v>
      </c>
    </row>
    <row r="240" spans="1:33" ht="108" x14ac:dyDescent="0.3">
      <c r="A240" s="1">
        <f t="shared" si="67"/>
        <v>240</v>
      </c>
      <c r="B240" s="20">
        <v>48</v>
      </c>
      <c r="C240" s="20" t="s">
        <v>257</v>
      </c>
      <c r="D240" s="15">
        <v>57700</v>
      </c>
      <c r="E240" s="27">
        <v>29</v>
      </c>
      <c r="F240" s="27">
        <v>29</v>
      </c>
      <c r="G240" s="14">
        <f t="shared" si="69"/>
        <v>57700</v>
      </c>
      <c r="H240" s="14"/>
      <c r="I240" s="14">
        <f t="shared" si="68"/>
        <v>57700</v>
      </c>
      <c r="J240" s="16">
        <f t="shared" si="70"/>
        <v>26542</v>
      </c>
      <c r="K240" s="16">
        <f t="shared" si="71"/>
        <v>15579</v>
      </c>
      <c r="L240" s="16">
        <f t="shared" si="72"/>
        <v>10512</v>
      </c>
      <c r="M240" s="15"/>
      <c r="N240" s="15"/>
      <c r="O240" s="15"/>
      <c r="P240" s="13">
        <f t="shared" si="73"/>
        <v>110333</v>
      </c>
      <c r="Q240" s="15"/>
      <c r="R240" s="15"/>
      <c r="S240" s="15"/>
      <c r="T240" s="14">
        <v>4000</v>
      </c>
      <c r="U240" s="15">
        <v>200</v>
      </c>
      <c r="V240" s="15"/>
      <c r="W240" s="36"/>
      <c r="X240" s="15">
        <v>100</v>
      </c>
      <c r="Y240" s="15"/>
      <c r="Z240" s="15"/>
      <c r="AA240" s="15"/>
      <c r="AB240" s="15"/>
      <c r="AC240" s="15"/>
      <c r="AD240" s="15"/>
      <c r="AE240" s="13">
        <f t="shared" si="74"/>
        <v>4300</v>
      </c>
      <c r="AF240" s="13">
        <f t="shared" si="75"/>
        <v>106033</v>
      </c>
      <c r="AG240" s="17" t="s">
        <v>201</v>
      </c>
    </row>
    <row r="241" spans="1:33" x14ac:dyDescent="0.3">
      <c r="A241" s="1">
        <f t="shared" si="67"/>
        <v>241</v>
      </c>
      <c r="B241" s="26">
        <v>49</v>
      </c>
      <c r="C241" s="26" t="s">
        <v>258</v>
      </c>
      <c r="D241" s="10">
        <v>57700</v>
      </c>
      <c r="E241" s="27">
        <v>29</v>
      </c>
      <c r="F241" s="38"/>
      <c r="G241" s="18">
        <f t="shared" si="69"/>
        <v>0</v>
      </c>
      <c r="H241" s="18"/>
      <c r="I241" s="18">
        <f t="shared" si="68"/>
        <v>0</v>
      </c>
      <c r="J241" s="16">
        <f t="shared" si="70"/>
        <v>0</v>
      </c>
      <c r="K241" s="9">
        <f t="shared" si="71"/>
        <v>0</v>
      </c>
      <c r="L241" s="16">
        <f t="shared" si="72"/>
        <v>0</v>
      </c>
      <c r="M241" s="10"/>
      <c r="N241" s="10"/>
      <c r="O241" s="10"/>
      <c r="P241" s="11">
        <f t="shared" si="73"/>
        <v>0</v>
      </c>
      <c r="Q241" s="10"/>
      <c r="R241" s="10"/>
      <c r="S241" s="10"/>
      <c r="T241" s="18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1">
        <f t="shared" si="74"/>
        <v>0</v>
      </c>
      <c r="AF241" s="11">
        <f t="shared" si="75"/>
        <v>0</v>
      </c>
      <c r="AG241" s="12"/>
    </row>
    <row r="242" spans="1:33" x14ac:dyDescent="0.3">
      <c r="A242" s="1">
        <f t="shared" si="67"/>
        <v>242</v>
      </c>
      <c r="B242" s="26">
        <v>50</v>
      </c>
      <c r="C242" s="26" t="s">
        <v>259</v>
      </c>
      <c r="D242" s="10">
        <v>57700</v>
      </c>
      <c r="E242" s="27">
        <v>29</v>
      </c>
      <c r="F242" s="38"/>
      <c r="G242" s="18">
        <f t="shared" si="69"/>
        <v>0</v>
      </c>
      <c r="H242" s="18"/>
      <c r="I242" s="18">
        <f t="shared" si="68"/>
        <v>0</v>
      </c>
      <c r="J242" s="16">
        <f t="shared" si="70"/>
        <v>0</v>
      </c>
      <c r="K242" s="9">
        <f t="shared" si="71"/>
        <v>0</v>
      </c>
      <c r="L242" s="16">
        <f t="shared" si="72"/>
        <v>0</v>
      </c>
      <c r="M242" s="10"/>
      <c r="N242" s="10"/>
      <c r="O242" s="10"/>
      <c r="P242" s="11">
        <f t="shared" si="73"/>
        <v>0</v>
      </c>
      <c r="Q242" s="10"/>
      <c r="R242" s="10"/>
      <c r="S242" s="10"/>
      <c r="T242" s="18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1">
        <f t="shared" si="74"/>
        <v>0</v>
      </c>
      <c r="AF242" s="11">
        <f t="shared" si="75"/>
        <v>0</v>
      </c>
      <c r="AG242" s="12"/>
    </row>
    <row r="243" spans="1:33" x14ac:dyDescent="0.3">
      <c r="A243" s="1">
        <f t="shared" si="67"/>
        <v>243</v>
      </c>
      <c r="B243" s="26">
        <v>51</v>
      </c>
      <c r="C243" s="26" t="s">
        <v>260</v>
      </c>
      <c r="D243" s="10">
        <v>57700</v>
      </c>
      <c r="E243" s="27">
        <v>29</v>
      </c>
      <c r="F243" s="26"/>
      <c r="G243" s="18">
        <f t="shared" si="69"/>
        <v>0</v>
      </c>
      <c r="H243" s="10"/>
      <c r="I243" s="18">
        <f t="shared" si="68"/>
        <v>0</v>
      </c>
      <c r="J243" s="16">
        <f t="shared" si="70"/>
        <v>0</v>
      </c>
      <c r="K243" s="9">
        <f t="shared" si="71"/>
        <v>0</v>
      </c>
      <c r="L243" s="16">
        <f t="shared" si="72"/>
        <v>0</v>
      </c>
      <c r="M243" s="10"/>
      <c r="N243" s="10"/>
      <c r="O243" s="10"/>
      <c r="P243" s="11">
        <f t="shared" si="73"/>
        <v>0</v>
      </c>
      <c r="Q243" s="10"/>
      <c r="R243" s="10"/>
      <c r="S243" s="10"/>
      <c r="T243" s="18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1">
        <f t="shared" si="74"/>
        <v>0</v>
      </c>
      <c r="AF243" s="11">
        <f t="shared" si="75"/>
        <v>0</v>
      </c>
      <c r="AG243" s="12"/>
    </row>
    <row r="244" spans="1:33" x14ac:dyDescent="0.3">
      <c r="A244" s="1">
        <f t="shared" si="67"/>
        <v>244</v>
      </c>
      <c r="B244" s="20"/>
      <c r="C244" s="20"/>
      <c r="D244" s="15"/>
      <c r="E244" s="20"/>
      <c r="F244" s="20"/>
      <c r="G244" s="14"/>
      <c r="H244" s="15"/>
      <c r="I244" s="15"/>
      <c r="J244" s="16"/>
      <c r="K244" s="16"/>
      <c r="L244" s="16"/>
      <c r="M244" s="15"/>
      <c r="N244" s="15"/>
      <c r="O244" s="15"/>
      <c r="P244" s="13"/>
      <c r="Q244" s="15"/>
      <c r="R244" s="15"/>
      <c r="S244" s="15"/>
      <c r="T244" s="14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3"/>
      <c r="AF244" s="13"/>
      <c r="AG244" s="17"/>
    </row>
    <row r="245" spans="1:33" x14ac:dyDescent="0.3">
      <c r="A245" s="1">
        <f t="shared" si="67"/>
        <v>245</v>
      </c>
      <c r="B245" s="20"/>
      <c r="C245" s="20"/>
      <c r="D245" s="20"/>
      <c r="E245" s="20"/>
      <c r="F245" s="20"/>
      <c r="G245" s="15"/>
      <c r="H245" s="15"/>
      <c r="I245" s="15"/>
      <c r="J245" s="16"/>
      <c r="K245" s="16"/>
      <c r="L245" s="16"/>
      <c r="M245" s="15"/>
      <c r="N245" s="15"/>
      <c r="O245" s="15"/>
      <c r="P245" s="13"/>
      <c r="Q245" s="15"/>
      <c r="R245" s="15"/>
      <c r="S245" s="15"/>
      <c r="T245" s="14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3"/>
      <c r="AF245" s="13"/>
      <c r="AG245" s="17"/>
    </row>
    <row r="246" spans="1:33" x14ac:dyDescent="0.3">
      <c r="A246" s="1">
        <f t="shared" si="67"/>
        <v>246</v>
      </c>
      <c r="B246" s="20"/>
      <c r="C246" s="20"/>
      <c r="D246" s="20"/>
      <c r="E246" s="20"/>
      <c r="F246" s="20"/>
      <c r="G246" s="15"/>
      <c r="H246" s="15"/>
      <c r="I246" s="15"/>
      <c r="J246" s="16"/>
      <c r="K246" s="16"/>
      <c r="L246" s="16"/>
      <c r="M246" s="15"/>
      <c r="N246" s="15"/>
      <c r="O246" s="15"/>
      <c r="P246" s="13"/>
      <c r="Q246" s="15"/>
      <c r="R246" s="15"/>
      <c r="S246" s="15"/>
      <c r="T246" s="14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3"/>
      <c r="AF246" s="13"/>
      <c r="AG246" s="17"/>
    </row>
    <row r="247" spans="1:33" x14ac:dyDescent="0.3">
      <c r="A247" s="1">
        <f t="shared" si="67"/>
        <v>247</v>
      </c>
      <c r="B247" s="20"/>
      <c r="C247" s="20"/>
      <c r="D247" s="20"/>
      <c r="E247" s="20"/>
      <c r="F247" s="20"/>
      <c r="G247" s="15"/>
      <c r="H247" s="15"/>
      <c r="I247" s="15"/>
      <c r="J247" s="16"/>
      <c r="K247" s="16"/>
      <c r="L247" s="15"/>
      <c r="M247" s="15"/>
      <c r="N247" s="15"/>
      <c r="O247" s="15"/>
      <c r="P247" s="13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3"/>
      <c r="AF247" s="13"/>
      <c r="AG247" s="17"/>
    </row>
    <row r="248" spans="1:33" x14ac:dyDescent="0.3">
      <c r="A248" s="1">
        <f t="shared" si="67"/>
        <v>248</v>
      </c>
      <c r="B248" s="20"/>
      <c r="C248" s="20"/>
      <c r="D248" s="20"/>
      <c r="E248" s="20"/>
      <c r="F248" s="20"/>
      <c r="G248" s="15"/>
      <c r="H248" s="15"/>
      <c r="I248" s="15"/>
      <c r="J248" s="16"/>
      <c r="K248" s="16"/>
      <c r="L248" s="15"/>
      <c r="M248" s="15"/>
      <c r="N248" s="15"/>
      <c r="O248" s="15"/>
      <c r="P248" s="13">
        <f t="shared" ref="P248:P249" si="76">SUM(I248:O248)</f>
        <v>0</v>
      </c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3"/>
      <c r="AF248" s="13"/>
      <c r="AG248" s="17"/>
    </row>
    <row r="249" spans="1:33" x14ac:dyDescent="0.3">
      <c r="A249" s="1">
        <f t="shared" si="67"/>
        <v>249</v>
      </c>
      <c r="B249" s="20"/>
      <c r="C249" s="20"/>
      <c r="D249" s="20"/>
      <c r="E249" s="20"/>
      <c r="F249" s="20"/>
      <c r="G249" s="15"/>
      <c r="H249" s="15"/>
      <c r="I249" s="15"/>
      <c r="J249" s="16"/>
      <c r="K249" s="16"/>
      <c r="L249" s="15"/>
      <c r="M249" s="15"/>
      <c r="N249" s="15"/>
      <c r="O249" s="15"/>
      <c r="P249" s="13">
        <f t="shared" si="76"/>
        <v>0</v>
      </c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3"/>
      <c r="AF249" s="13"/>
      <c r="AG249" s="17"/>
    </row>
    <row r="250" spans="1:33" x14ac:dyDescent="0.3">
      <c r="A250" s="1">
        <f t="shared" si="67"/>
        <v>250</v>
      </c>
      <c r="B250" s="20"/>
      <c r="C250" s="20"/>
      <c r="D250" s="20"/>
      <c r="E250" s="20"/>
      <c r="F250" s="20"/>
      <c r="G250" s="15"/>
      <c r="H250" s="15"/>
      <c r="I250" s="15"/>
      <c r="J250" s="16"/>
      <c r="K250" s="16"/>
      <c r="L250" s="15"/>
      <c r="M250" s="15"/>
      <c r="N250" s="15"/>
      <c r="O250" s="15"/>
      <c r="P250" s="13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3"/>
      <c r="AF250" s="13"/>
      <c r="AG250" s="17"/>
    </row>
    <row r="251" spans="1:33" x14ac:dyDescent="0.3">
      <c r="A251" s="1">
        <f t="shared" si="67"/>
        <v>251</v>
      </c>
      <c r="B251" s="20"/>
      <c r="C251" s="27" t="s">
        <v>8</v>
      </c>
      <c r="D251" s="27"/>
      <c r="E251" s="27"/>
      <c r="F251" s="27"/>
      <c r="G251" s="14">
        <f>SUM(G193:G250)</f>
        <v>1752886</v>
      </c>
      <c r="H251" s="14">
        <f t="shared" ref="H251:AF251" si="77">SUM(H193:H250)</f>
        <v>0</v>
      </c>
      <c r="I251" s="14">
        <f t="shared" si="77"/>
        <v>1752886</v>
      </c>
      <c r="J251" s="14">
        <f t="shared" si="77"/>
        <v>806328</v>
      </c>
      <c r="K251" s="14">
        <f t="shared" si="77"/>
        <v>473279</v>
      </c>
      <c r="L251" s="14">
        <f t="shared" si="77"/>
        <v>319347</v>
      </c>
      <c r="M251" s="14">
        <f t="shared" si="77"/>
        <v>0</v>
      </c>
      <c r="N251" s="14">
        <f t="shared" si="77"/>
        <v>0</v>
      </c>
      <c r="O251" s="14">
        <f t="shared" si="77"/>
        <v>0</v>
      </c>
      <c r="P251" s="14">
        <f t="shared" si="77"/>
        <v>3351840</v>
      </c>
      <c r="Q251" s="14">
        <f t="shared" si="77"/>
        <v>0</v>
      </c>
      <c r="R251" s="14">
        <f t="shared" si="77"/>
        <v>0</v>
      </c>
      <c r="S251" s="14">
        <f t="shared" si="77"/>
        <v>0</v>
      </c>
      <c r="T251" s="14">
        <f t="shared" si="77"/>
        <v>133000</v>
      </c>
      <c r="U251" s="14">
        <f>SUM(U193:U250)</f>
        <v>6200</v>
      </c>
      <c r="V251" s="14">
        <f t="shared" si="77"/>
        <v>0</v>
      </c>
      <c r="W251" s="14">
        <f t="shared" si="77"/>
        <v>0</v>
      </c>
      <c r="X251" s="14">
        <f t="shared" si="77"/>
        <v>3100</v>
      </c>
      <c r="Y251" s="14">
        <f t="shared" si="77"/>
        <v>0</v>
      </c>
      <c r="Z251" s="14">
        <f t="shared" si="77"/>
        <v>0</v>
      </c>
      <c r="AA251" s="14">
        <f t="shared" si="77"/>
        <v>0</v>
      </c>
      <c r="AB251" s="14">
        <f t="shared" si="77"/>
        <v>0</v>
      </c>
      <c r="AC251" s="14">
        <f t="shared" si="77"/>
        <v>0</v>
      </c>
      <c r="AD251" s="14">
        <f t="shared" si="77"/>
        <v>0</v>
      </c>
      <c r="AE251" s="14">
        <f t="shared" si="77"/>
        <v>142300</v>
      </c>
      <c r="AF251" s="14">
        <f t="shared" si="77"/>
        <v>3209540</v>
      </c>
      <c r="AG251" s="7"/>
    </row>
    <row r="252" spans="1:33" x14ac:dyDescent="0.3">
      <c r="A252" s="1">
        <f t="shared" si="67"/>
        <v>252</v>
      </c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29"/>
    </row>
    <row r="253" spans="1:33" x14ac:dyDescent="0.3">
      <c r="A253" s="1">
        <f t="shared" si="67"/>
        <v>253</v>
      </c>
      <c r="B253" s="132" t="s">
        <v>0</v>
      </c>
      <c r="C253" s="132"/>
      <c r="D253" s="132"/>
      <c r="E253" s="132"/>
      <c r="F253" s="132"/>
      <c r="G253" s="132"/>
      <c r="H253" s="132"/>
      <c r="I253" s="132"/>
      <c r="J253" s="132"/>
      <c r="K253" s="132"/>
      <c r="L253" s="132"/>
      <c r="M253" s="132"/>
      <c r="N253" s="132"/>
      <c r="O253" s="132"/>
      <c r="P253" s="132"/>
      <c r="Q253" s="132"/>
      <c r="R253" s="132"/>
      <c r="S253" s="132"/>
      <c r="T253" s="132"/>
      <c r="U253" s="132"/>
      <c r="V253" s="132"/>
      <c r="W253" s="132"/>
      <c r="X253" s="132"/>
      <c r="Y253" s="132"/>
      <c r="Z253" s="132"/>
      <c r="AA253" s="132"/>
      <c r="AB253" s="132"/>
      <c r="AC253" s="132"/>
      <c r="AD253" s="132"/>
      <c r="AE253" s="132"/>
      <c r="AF253" s="132"/>
      <c r="AG253" s="2"/>
    </row>
    <row r="254" spans="1:33" x14ac:dyDescent="0.3">
      <c r="A254" s="1">
        <f t="shared" ref="A254:A259" si="78">A253+1</f>
        <v>254</v>
      </c>
      <c r="B254" s="132" t="s">
        <v>1</v>
      </c>
      <c r="C254" s="132"/>
      <c r="D254" s="132"/>
      <c r="E254" s="132"/>
      <c r="F254" s="132"/>
      <c r="G254" s="132"/>
      <c r="H254" s="132"/>
      <c r="I254" s="132"/>
      <c r="J254" s="132"/>
      <c r="K254" s="132"/>
      <c r="L254" s="132"/>
      <c r="M254" s="132"/>
      <c r="N254" s="132"/>
      <c r="O254" s="132"/>
      <c r="P254" s="132"/>
      <c r="Q254" s="132"/>
      <c r="R254" s="132"/>
      <c r="S254" s="132"/>
      <c r="T254" s="132"/>
      <c r="U254" s="132"/>
      <c r="V254" s="132"/>
      <c r="W254" s="132"/>
      <c r="X254" s="132"/>
      <c r="Y254" s="132"/>
      <c r="Z254" s="132"/>
      <c r="AA254" s="132"/>
      <c r="AB254" s="132"/>
      <c r="AC254" s="132"/>
      <c r="AD254" s="132"/>
      <c r="AE254" s="132"/>
      <c r="AF254" s="132"/>
      <c r="AG254" s="2"/>
    </row>
    <row r="255" spans="1:33" x14ac:dyDescent="0.3">
      <c r="A255" s="1">
        <f t="shared" si="78"/>
        <v>255</v>
      </c>
      <c r="B255" s="132" t="s">
        <v>2</v>
      </c>
      <c r="C255" s="132"/>
      <c r="D255" s="132"/>
      <c r="E255" s="132"/>
      <c r="F255" s="132"/>
      <c r="G255" s="132"/>
      <c r="H255" s="132"/>
      <c r="I255" s="132"/>
      <c r="J255" s="132"/>
      <c r="K255" s="132"/>
      <c r="L255" s="132"/>
      <c r="M255" s="132"/>
      <c r="N255" s="132"/>
      <c r="O255" s="132"/>
      <c r="P255" s="132"/>
      <c r="Q255" s="132"/>
      <c r="R255" s="132"/>
      <c r="S255" s="132"/>
      <c r="T255" s="132"/>
      <c r="U255" s="132"/>
      <c r="V255" s="132"/>
      <c r="W255" s="132"/>
      <c r="X255" s="132"/>
      <c r="Y255" s="132"/>
      <c r="Z255" s="132"/>
      <c r="AA255" s="132"/>
      <c r="AB255" s="132"/>
      <c r="AC255" s="132"/>
      <c r="AD255" s="132"/>
      <c r="AE255" s="132"/>
      <c r="AF255" s="132"/>
      <c r="AG255" s="2"/>
    </row>
    <row r="256" spans="1:33" x14ac:dyDescent="0.3">
      <c r="A256" s="1">
        <f t="shared" si="78"/>
        <v>256</v>
      </c>
      <c r="B256" s="132" t="s">
        <v>89</v>
      </c>
      <c r="C256" s="132"/>
      <c r="D256" s="132"/>
      <c r="E256" s="132"/>
      <c r="F256" s="132"/>
      <c r="G256" s="132"/>
      <c r="H256" s="132"/>
      <c r="I256" s="132"/>
      <c r="J256" s="132"/>
      <c r="K256" s="132"/>
      <c r="L256" s="132"/>
      <c r="M256" s="132"/>
      <c r="N256" s="132"/>
      <c r="O256" s="132"/>
      <c r="P256" s="132"/>
      <c r="Q256" s="132"/>
      <c r="R256" s="132"/>
      <c r="S256" s="132"/>
      <c r="T256" s="132"/>
      <c r="U256" s="132"/>
      <c r="V256" s="132"/>
      <c r="W256" s="132"/>
      <c r="X256" s="132"/>
      <c r="Y256" s="132"/>
      <c r="Z256" s="132"/>
      <c r="AA256" s="132"/>
      <c r="AB256" s="132"/>
      <c r="AC256" s="132"/>
      <c r="AD256" s="132"/>
      <c r="AE256" s="132"/>
      <c r="AF256" s="132"/>
      <c r="AG256" s="2"/>
    </row>
    <row r="257" spans="1:33" x14ac:dyDescent="0.3">
      <c r="A257" s="1">
        <f t="shared" si="78"/>
        <v>257</v>
      </c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"/>
    </row>
    <row r="258" spans="1:33" x14ac:dyDescent="0.3">
      <c r="A258" s="1">
        <f t="shared" si="78"/>
        <v>258</v>
      </c>
      <c r="B258" s="43" t="s">
        <v>4</v>
      </c>
      <c r="C258" s="44" t="s">
        <v>5</v>
      </c>
      <c r="D258" s="43"/>
      <c r="E258" s="43"/>
      <c r="F258" s="43"/>
      <c r="G258" s="45" t="s">
        <v>6</v>
      </c>
      <c r="H258" s="45" t="s">
        <v>7</v>
      </c>
      <c r="I258" s="30" t="s">
        <v>8</v>
      </c>
      <c r="J258" s="45" t="s">
        <v>9</v>
      </c>
      <c r="K258" s="45" t="s">
        <v>261</v>
      </c>
      <c r="L258" s="45" t="s">
        <v>262</v>
      </c>
      <c r="M258" s="45" t="s">
        <v>12</v>
      </c>
      <c r="N258" s="45" t="s">
        <v>13</v>
      </c>
      <c r="O258" s="45" t="s">
        <v>14</v>
      </c>
      <c r="P258" s="30" t="s">
        <v>15</v>
      </c>
      <c r="Q258" s="45" t="s">
        <v>16</v>
      </c>
      <c r="R258" s="45" t="s">
        <v>17</v>
      </c>
      <c r="S258" s="45" t="s">
        <v>110</v>
      </c>
      <c r="T258" s="45" t="s">
        <v>19</v>
      </c>
      <c r="U258" s="45" t="s">
        <v>90</v>
      </c>
      <c r="V258" s="45" t="s">
        <v>21</v>
      </c>
      <c r="W258" s="45" t="s">
        <v>122</v>
      </c>
      <c r="X258" s="45" t="s">
        <v>91</v>
      </c>
      <c r="Y258" s="45" t="s">
        <v>92</v>
      </c>
      <c r="Z258" s="45" t="s">
        <v>23</v>
      </c>
      <c r="AA258" s="43" t="s">
        <v>93</v>
      </c>
      <c r="AB258" s="43" t="s">
        <v>94</v>
      </c>
      <c r="AC258" s="43"/>
      <c r="AD258" s="43"/>
      <c r="AE258" s="44" t="s">
        <v>27</v>
      </c>
      <c r="AF258" s="30" t="s">
        <v>28</v>
      </c>
      <c r="AG258" s="30"/>
    </row>
    <row r="259" spans="1:33" x14ac:dyDescent="0.3">
      <c r="A259" s="1">
        <f t="shared" si="78"/>
        <v>259</v>
      </c>
      <c r="B259" s="46">
        <v>1</v>
      </c>
      <c r="C259" s="46" t="s">
        <v>263</v>
      </c>
      <c r="D259" s="46"/>
      <c r="E259" s="46"/>
      <c r="F259" s="46"/>
      <c r="G259" s="36">
        <v>7410</v>
      </c>
      <c r="H259" s="36">
        <v>0</v>
      </c>
      <c r="I259" s="47">
        <f>G259+H259</f>
        <v>7410</v>
      </c>
      <c r="J259" s="48">
        <v>0</v>
      </c>
      <c r="K259" s="48">
        <v>0</v>
      </c>
      <c r="L259" s="48">
        <v>0</v>
      </c>
      <c r="M259" s="48"/>
      <c r="N259" s="48"/>
      <c r="O259" s="48"/>
      <c r="P259" s="47">
        <f>SUM(I259:O259)</f>
        <v>7410</v>
      </c>
      <c r="Q259" s="48"/>
      <c r="R259" s="36"/>
      <c r="S259" s="36"/>
      <c r="T259" s="36">
        <v>0</v>
      </c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47">
        <f>SUM(Q259:AB259)</f>
        <v>0</v>
      </c>
      <c r="AF259" s="47">
        <f>P259-AE259</f>
        <v>7410</v>
      </c>
      <c r="AG259" s="49"/>
    </row>
    <row r="260" spans="1:33" x14ac:dyDescent="0.3">
      <c r="A260" s="1">
        <f>A259+1</f>
        <v>260</v>
      </c>
      <c r="B260" s="46"/>
      <c r="C260" s="46"/>
      <c r="D260" s="46"/>
      <c r="E260" s="46"/>
      <c r="F260" s="4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36"/>
      <c r="AF260" s="36"/>
      <c r="AG260" s="43"/>
    </row>
    <row r="261" spans="1:33" x14ac:dyDescent="0.3">
      <c r="A261" s="1">
        <f t="shared" ref="A261:A324" si="79">A260+1</f>
        <v>261</v>
      </c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3"/>
    </row>
    <row r="262" spans="1:33" x14ac:dyDescent="0.3">
      <c r="A262" s="1">
        <f t="shared" si="79"/>
        <v>262</v>
      </c>
      <c r="AG262" s="51"/>
    </row>
    <row r="263" spans="1:33" x14ac:dyDescent="0.3">
      <c r="A263" s="1">
        <f t="shared" si="79"/>
        <v>263</v>
      </c>
      <c r="AG263" s="51"/>
    </row>
    <row r="264" spans="1:33" x14ac:dyDescent="0.3">
      <c r="A264" s="1">
        <f t="shared" si="79"/>
        <v>264</v>
      </c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129">
        <v>45323</v>
      </c>
      <c r="R264" s="129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51"/>
    </row>
    <row r="265" spans="1:33" ht="24" x14ac:dyDescent="0.3">
      <c r="A265" s="1">
        <f t="shared" si="79"/>
        <v>265</v>
      </c>
      <c r="C265" s="27" t="s">
        <v>164</v>
      </c>
      <c r="D265" s="27"/>
      <c r="E265" s="27"/>
      <c r="F265" s="27"/>
      <c r="G265" s="5" t="str">
        <f t="shared" ref="G265:T265" si="80">G5</f>
        <v>Basic Pay</v>
      </c>
      <c r="H265" s="5" t="str">
        <f t="shared" si="80"/>
        <v>A.G.P</v>
      </c>
      <c r="I265" s="7" t="str">
        <f t="shared" si="80"/>
        <v>Total</v>
      </c>
      <c r="J265" s="5" t="str">
        <f t="shared" si="80"/>
        <v>D.A</v>
      </c>
      <c r="K265" s="5" t="str">
        <f t="shared" si="80"/>
        <v>H.R.A</v>
      </c>
      <c r="L265" s="5" t="str">
        <f t="shared" si="80"/>
        <v>T.A</v>
      </c>
      <c r="M265" s="5" t="str">
        <f t="shared" si="80"/>
        <v>O.A</v>
      </c>
      <c r="N265" s="5" t="str">
        <f t="shared" si="80"/>
        <v>D.A Arrear</v>
      </c>
      <c r="O265" s="5" t="str">
        <f t="shared" si="80"/>
        <v>T.A Arrear</v>
      </c>
      <c r="P265" s="5" t="str">
        <f t="shared" si="80"/>
        <v>Gross Total</v>
      </c>
      <c r="Q265" s="7" t="str">
        <f>Q5</f>
        <v>P.F (Com.)</v>
      </c>
      <c r="R265" s="5" t="str">
        <f t="shared" si="80"/>
        <v>P.F. (Opt.)</v>
      </c>
      <c r="S265" s="5" t="str">
        <f t="shared" si="80"/>
        <v>P.F (Loan)</v>
      </c>
      <c r="T265" s="5" t="str">
        <f t="shared" si="80"/>
        <v>Income Tax</v>
      </c>
      <c r="U265" s="5" t="s">
        <v>264</v>
      </c>
      <c r="V265" s="5" t="str">
        <f>V5</f>
        <v>WUS</v>
      </c>
      <c r="W265" s="5">
        <f>W5</f>
        <v>0</v>
      </c>
      <c r="X265" s="5" t="str">
        <f>X5</f>
        <v>T.S.W.F</v>
      </c>
      <c r="Y265" s="5" t="s">
        <v>265</v>
      </c>
      <c r="Z265" s="5" t="str">
        <f>Z5</f>
        <v>G.I.S</v>
      </c>
      <c r="AA265" s="5" t="s">
        <v>266</v>
      </c>
      <c r="AB265" s="5" t="s">
        <v>267</v>
      </c>
      <c r="AC265" s="5" t="s">
        <v>146</v>
      </c>
      <c r="AD265" s="5" t="s">
        <v>26</v>
      </c>
      <c r="AE265" s="5" t="str">
        <f>AE5</f>
        <v>Net Deduction</v>
      </c>
      <c r="AF265" s="5" t="str">
        <f>AF5</f>
        <v>Net Paybel</v>
      </c>
    </row>
    <row r="266" spans="1:33" x14ac:dyDescent="0.3">
      <c r="A266" s="1">
        <f t="shared" si="79"/>
        <v>266</v>
      </c>
      <c r="C266" s="20" t="s">
        <v>32</v>
      </c>
      <c r="D266" s="20"/>
      <c r="E266" s="20"/>
      <c r="F266" s="20"/>
      <c r="G266" s="15">
        <f t="shared" ref="G266:AF266" si="81">G60</f>
        <v>5733900</v>
      </c>
      <c r="H266" s="15">
        <f t="shared" si="81"/>
        <v>0</v>
      </c>
      <c r="I266" s="15">
        <f t="shared" si="81"/>
        <v>5733900</v>
      </c>
      <c r="J266" s="15">
        <f t="shared" si="81"/>
        <v>2637594</v>
      </c>
      <c r="K266" s="15">
        <f t="shared" si="81"/>
        <v>1548153</v>
      </c>
      <c r="L266" s="15">
        <f t="shared" si="81"/>
        <v>346896</v>
      </c>
      <c r="M266" s="15">
        <f t="shared" si="81"/>
        <v>600</v>
      </c>
      <c r="N266" s="15">
        <f t="shared" si="81"/>
        <v>0</v>
      </c>
      <c r="O266" s="15">
        <f t="shared" si="81"/>
        <v>0</v>
      </c>
      <c r="P266" s="14">
        <f t="shared" si="81"/>
        <v>10267143</v>
      </c>
      <c r="Q266" s="15">
        <f t="shared" si="81"/>
        <v>486720</v>
      </c>
      <c r="R266" s="15">
        <f t="shared" si="81"/>
        <v>222450</v>
      </c>
      <c r="S266" s="15">
        <f t="shared" si="81"/>
        <v>0</v>
      </c>
      <c r="T266" s="15">
        <f t="shared" si="81"/>
        <v>2772000</v>
      </c>
      <c r="U266" s="15">
        <f t="shared" si="81"/>
        <v>5400</v>
      </c>
      <c r="V266" s="15">
        <f t="shared" si="81"/>
        <v>5100</v>
      </c>
      <c r="W266" s="15">
        <f t="shared" si="81"/>
        <v>0</v>
      </c>
      <c r="X266" s="15">
        <f t="shared" si="81"/>
        <v>3300</v>
      </c>
      <c r="Y266" s="15">
        <f t="shared" si="81"/>
        <v>0</v>
      </c>
      <c r="Z266" s="15">
        <f t="shared" si="81"/>
        <v>21600</v>
      </c>
      <c r="AA266" s="15">
        <f t="shared" si="81"/>
        <v>0</v>
      </c>
      <c r="AB266" s="15">
        <f t="shared" si="81"/>
        <v>0</v>
      </c>
      <c r="AC266" s="15">
        <f t="shared" si="81"/>
        <v>0</v>
      </c>
      <c r="AD266" s="15">
        <f t="shared" si="81"/>
        <v>126538</v>
      </c>
      <c r="AE266" s="15">
        <f t="shared" si="81"/>
        <v>3643108</v>
      </c>
      <c r="AF266" s="14">
        <f t="shared" si="81"/>
        <v>6624035</v>
      </c>
      <c r="AG266" s="52"/>
    </row>
    <row r="267" spans="1:33" x14ac:dyDescent="0.3">
      <c r="A267" s="1">
        <f t="shared" si="79"/>
        <v>267</v>
      </c>
      <c r="C267" s="20" t="s">
        <v>268</v>
      </c>
      <c r="D267" s="20"/>
      <c r="E267" s="20"/>
      <c r="F267" s="20"/>
      <c r="G267" s="15">
        <f t="shared" ref="G267:AF267" si="82">G83</f>
        <v>436800</v>
      </c>
      <c r="H267" s="15">
        <f t="shared" si="82"/>
        <v>0</v>
      </c>
      <c r="I267" s="15">
        <f t="shared" si="82"/>
        <v>436800</v>
      </c>
      <c r="J267" s="15">
        <f t="shared" si="82"/>
        <v>200928</v>
      </c>
      <c r="K267" s="15">
        <f t="shared" si="82"/>
        <v>117936</v>
      </c>
      <c r="L267" s="15">
        <f t="shared" si="82"/>
        <v>52560</v>
      </c>
      <c r="M267" s="15">
        <f t="shared" si="82"/>
        <v>3200</v>
      </c>
      <c r="N267" s="15">
        <f t="shared" si="82"/>
        <v>0</v>
      </c>
      <c r="O267" s="15">
        <f t="shared" si="82"/>
        <v>0</v>
      </c>
      <c r="P267" s="14">
        <f t="shared" si="82"/>
        <v>811424</v>
      </c>
      <c r="Q267" s="15">
        <f t="shared" si="82"/>
        <v>27530</v>
      </c>
      <c r="R267" s="15">
        <f t="shared" si="82"/>
        <v>45000</v>
      </c>
      <c r="S267" s="15">
        <f t="shared" si="82"/>
        <v>0</v>
      </c>
      <c r="T267" s="15">
        <f t="shared" si="82"/>
        <v>113500</v>
      </c>
      <c r="U267" s="15">
        <f t="shared" si="82"/>
        <v>1142</v>
      </c>
      <c r="V267" s="15">
        <f t="shared" si="82"/>
        <v>625</v>
      </c>
      <c r="W267" s="15">
        <f t="shared" si="82"/>
        <v>0</v>
      </c>
      <c r="X267" s="15">
        <f t="shared" si="82"/>
        <v>0</v>
      </c>
      <c r="Y267" s="15">
        <f t="shared" si="82"/>
        <v>0</v>
      </c>
      <c r="Z267" s="15">
        <f t="shared" si="82"/>
        <v>900</v>
      </c>
      <c r="AA267" s="15">
        <f t="shared" si="82"/>
        <v>90</v>
      </c>
      <c r="AB267" s="15">
        <f t="shared" si="82"/>
        <v>5</v>
      </c>
      <c r="AC267" s="15">
        <f t="shared" si="82"/>
        <v>0</v>
      </c>
      <c r="AD267" s="15">
        <f t="shared" si="82"/>
        <v>23579</v>
      </c>
      <c r="AE267" s="15">
        <f t="shared" si="82"/>
        <v>212371</v>
      </c>
      <c r="AF267" s="14">
        <f t="shared" si="82"/>
        <v>599053</v>
      </c>
    </row>
    <row r="268" spans="1:33" x14ac:dyDescent="0.3">
      <c r="A268" s="1">
        <f t="shared" si="79"/>
        <v>268</v>
      </c>
      <c r="C268" s="20" t="s">
        <v>170</v>
      </c>
      <c r="D268" s="20"/>
      <c r="E268" s="20"/>
      <c r="F268" s="20"/>
      <c r="G268" s="15">
        <f t="shared" ref="G268:AF268" si="83">G105</f>
        <v>166200</v>
      </c>
      <c r="H268" s="15">
        <f t="shared" si="83"/>
        <v>0</v>
      </c>
      <c r="I268" s="15">
        <f t="shared" si="83"/>
        <v>166200</v>
      </c>
      <c r="J268" s="15">
        <f t="shared" si="83"/>
        <v>76452</v>
      </c>
      <c r="K268" s="15">
        <f t="shared" si="83"/>
        <v>44874</v>
      </c>
      <c r="L268" s="15">
        <f t="shared" si="83"/>
        <v>15768</v>
      </c>
      <c r="M268" s="15">
        <f t="shared" si="83"/>
        <v>0</v>
      </c>
      <c r="N268" s="15">
        <f t="shared" si="83"/>
        <v>0</v>
      </c>
      <c r="O268" s="15">
        <f t="shared" si="83"/>
        <v>0</v>
      </c>
      <c r="P268" s="14">
        <f t="shared" si="83"/>
        <v>303294</v>
      </c>
      <c r="Q268" s="15">
        <f t="shared" si="83"/>
        <v>10210</v>
      </c>
      <c r="R268" s="15">
        <f t="shared" si="83"/>
        <v>10000</v>
      </c>
      <c r="S268" s="15">
        <f t="shared" si="83"/>
        <v>70000</v>
      </c>
      <c r="T268" s="15">
        <f t="shared" si="83"/>
        <v>27000</v>
      </c>
      <c r="U268" s="15">
        <f t="shared" si="83"/>
        <v>443</v>
      </c>
      <c r="V268" s="15">
        <f t="shared" si="83"/>
        <v>575</v>
      </c>
      <c r="W268" s="15">
        <f t="shared" si="83"/>
        <v>0</v>
      </c>
      <c r="X268" s="15">
        <f t="shared" si="83"/>
        <v>0</v>
      </c>
      <c r="Y268" s="15">
        <f t="shared" si="83"/>
        <v>0</v>
      </c>
      <c r="Z268" s="15">
        <f t="shared" si="83"/>
        <v>500</v>
      </c>
      <c r="AA268" s="15">
        <f t="shared" si="83"/>
        <v>30</v>
      </c>
      <c r="AB268" s="15">
        <f t="shared" si="83"/>
        <v>30</v>
      </c>
      <c r="AC268" s="15">
        <f t="shared" si="83"/>
        <v>0</v>
      </c>
      <c r="AD268" s="15">
        <f t="shared" si="83"/>
        <v>0</v>
      </c>
      <c r="AE268" s="15">
        <f t="shared" si="83"/>
        <v>118788</v>
      </c>
      <c r="AF268" s="14">
        <f t="shared" si="83"/>
        <v>184506</v>
      </c>
    </row>
    <row r="269" spans="1:33" x14ac:dyDescent="0.3">
      <c r="A269" s="1">
        <f t="shared" si="79"/>
        <v>269</v>
      </c>
      <c r="C269" s="20" t="s">
        <v>269</v>
      </c>
      <c r="D269" s="20"/>
      <c r="E269" s="20"/>
      <c r="F269" s="20"/>
      <c r="G269" s="15">
        <f t="shared" ref="G269:AF269" si="84">G135</f>
        <v>362800</v>
      </c>
      <c r="H269" s="15">
        <f t="shared" si="84"/>
        <v>0</v>
      </c>
      <c r="I269" s="15">
        <f t="shared" si="84"/>
        <v>362800</v>
      </c>
      <c r="J269" s="15">
        <f t="shared" si="84"/>
        <v>166888</v>
      </c>
      <c r="K269" s="15">
        <f t="shared" si="84"/>
        <v>97956</v>
      </c>
      <c r="L269" s="15">
        <f t="shared" si="84"/>
        <v>52560</v>
      </c>
      <c r="M269" s="15">
        <f t="shared" si="84"/>
        <v>210</v>
      </c>
      <c r="N269" s="15">
        <f t="shared" si="84"/>
        <v>0</v>
      </c>
      <c r="O269" s="15">
        <f t="shared" si="84"/>
        <v>0</v>
      </c>
      <c r="P269" s="14">
        <f t="shared" si="84"/>
        <v>680414</v>
      </c>
      <c r="Q269" s="15">
        <f t="shared" si="84"/>
        <v>33260</v>
      </c>
      <c r="R269" s="15">
        <f t="shared" si="84"/>
        <v>83500</v>
      </c>
      <c r="S269" s="15">
        <f t="shared" si="84"/>
        <v>19500</v>
      </c>
      <c r="T269" s="15">
        <f t="shared" si="84"/>
        <v>50000</v>
      </c>
      <c r="U269" s="15">
        <f t="shared" si="84"/>
        <v>14409</v>
      </c>
      <c r="V269" s="15">
        <f t="shared" si="84"/>
        <v>750</v>
      </c>
      <c r="W269" s="15">
        <f t="shared" si="84"/>
        <v>0</v>
      </c>
      <c r="X269" s="15">
        <f t="shared" si="84"/>
        <v>0</v>
      </c>
      <c r="Y269" s="15">
        <f t="shared" si="84"/>
        <v>0</v>
      </c>
      <c r="Z269" s="15">
        <f t="shared" si="84"/>
        <v>900</v>
      </c>
      <c r="AA269" s="15">
        <f t="shared" si="84"/>
        <v>100</v>
      </c>
      <c r="AB269" s="15">
        <f t="shared" si="84"/>
        <v>30</v>
      </c>
      <c r="AC269" s="15">
        <f t="shared" si="84"/>
        <v>10000</v>
      </c>
      <c r="AD269" s="15">
        <f t="shared" si="84"/>
        <v>4409</v>
      </c>
      <c r="AE269" s="15">
        <f t="shared" si="84"/>
        <v>216858</v>
      </c>
      <c r="AF269" s="14">
        <f t="shared" si="84"/>
        <v>463556</v>
      </c>
    </row>
    <row r="270" spans="1:33" x14ac:dyDescent="0.3">
      <c r="A270" s="1">
        <f t="shared" si="79"/>
        <v>270</v>
      </c>
      <c r="C270" s="20" t="s">
        <v>179</v>
      </c>
      <c r="D270" s="20"/>
      <c r="E270" s="20"/>
      <c r="F270" s="20"/>
      <c r="G270" s="15">
        <f t="shared" ref="G270:AF270" si="85">G163</f>
        <v>293200</v>
      </c>
      <c r="H270" s="15">
        <f t="shared" si="85"/>
        <v>0</v>
      </c>
      <c r="I270" s="15">
        <f t="shared" si="85"/>
        <v>293200</v>
      </c>
      <c r="J270" s="15">
        <f t="shared" si="85"/>
        <v>134872</v>
      </c>
      <c r="K270" s="15">
        <f t="shared" si="85"/>
        <v>79164</v>
      </c>
      <c r="L270" s="15">
        <f t="shared" si="85"/>
        <v>42048</v>
      </c>
      <c r="M270" s="15">
        <f t="shared" si="85"/>
        <v>210</v>
      </c>
      <c r="N270" s="15">
        <f t="shared" si="85"/>
        <v>0</v>
      </c>
      <c r="O270" s="15">
        <f t="shared" si="85"/>
        <v>0</v>
      </c>
      <c r="P270" s="14">
        <f t="shared" si="85"/>
        <v>549494</v>
      </c>
      <c r="Q270" s="15">
        <f t="shared" si="85"/>
        <v>20500</v>
      </c>
      <c r="R270" s="15">
        <f t="shared" si="85"/>
        <v>31500</v>
      </c>
      <c r="S270" s="15">
        <f t="shared" si="85"/>
        <v>34000</v>
      </c>
      <c r="T270" s="15">
        <f t="shared" si="85"/>
        <v>38500</v>
      </c>
      <c r="U270" s="15">
        <f t="shared" si="85"/>
        <v>3025</v>
      </c>
      <c r="V270" s="15">
        <f t="shared" si="85"/>
        <v>1000</v>
      </c>
      <c r="W270" s="15">
        <f t="shared" si="85"/>
        <v>0</v>
      </c>
      <c r="X270" s="15">
        <f t="shared" si="85"/>
        <v>0</v>
      </c>
      <c r="Y270" s="15">
        <f t="shared" si="85"/>
        <v>0</v>
      </c>
      <c r="Z270" s="15">
        <f t="shared" si="85"/>
        <v>500</v>
      </c>
      <c r="AA270" s="15">
        <f t="shared" si="85"/>
        <v>80</v>
      </c>
      <c r="AB270" s="15">
        <f t="shared" si="85"/>
        <v>40</v>
      </c>
      <c r="AC270" s="15">
        <f t="shared" si="85"/>
        <v>10</v>
      </c>
      <c r="AD270" s="15">
        <f t="shared" si="85"/>
        <v>12878</v>
      </c>
      <c r="AE270" s="15">
        <f t="shared" si="85"/>
        <v>142033</v>
      </c>
      <c r="AF270" s="14">
        <f t="shared" si="85"/>
        <v>407461</v>
      </c>
    </row>
    <row r="271" spans="1:33" x14ac:dyDescent="0.3">
      <c r="A271" s="1">
        <f t="shared" si="79"/>
        <v>271</v>
      </c>
      <c r="C271" s="27" t="s">
        <v>8</v>
      </c>
      <c r="D271" s="20"/>
      <c r="E271" s="20"/>
      <c r="F271" s="20"/>
      <c r="G271" s="14">
        <f>SUM(G266:G270)</f>
        <v>6992900</v>
      </c>
      <c r="H271" s="14">
        <f t="shared" ref="H271:AF271" si="86">SUM(H266:H270)</f>
        <v>0</v>
      </c>
      <c r="I271" s="14">
        <f t="shared" si="86"/>
        <v>6992900</v>
      </c>
      <c r="J271" s="14">
        <f t="shared" si="86"/>
        <v>3216734</v>
      </c>
      <c r="K271" s="14">
        <f t="shared" si="86"/>
        <v>1888083</v>
      </c>
      <c r="L271" s="14">
        <f t="shared" si="86"/>
        <v>509832</v>
      </c>
      <c r="M271" s="14">
        <f t="shared" si="86"/>
        <v>4220</v>
      </c>
      <c r="N271" s="14">
        <f t="shared" si="86"/>
        <v>0</v>
      </c>
      <c r="O271" s="14">
        <f t="shared" si="86"/>
        <v>0</v>
      </c>
      <c r="P271" s="14">
        <f>SUM(P266:P270)</f>
        <v>12611769</v>
      </c>
      <c r="Q271" s="14">
        <f t="shared" si="86"/>
        <v>578220</v>
      </c>
      <c r="R271" s="14">
        <f t="shared" si="86"/>
        <v>392450</v>
      </c>
      <c r="S271" s="14">
        <f t="shared" si="86"/>
        <v>123500</v>
      </c>
      <c r="T271" s="14">
        <f>SUM(T266:T270)</f>
        <v>3001000</v>
      </c>
      <c r="U271" s="14">
        <f t="shared" si="86"/>
        <v>24419</v>
      </c>
      <c r="V271" s="14">
        <f t="shared" si="86"/>
        <v>8050</v>
      </c>
      <c r="W271" s="14">
        <f t="shared" si="86"/>
        <v>0</v>
      </c>
      <c r="X271" s="14">
        <f t="shared" si="86"/>
        <v>3300</v>
      </c>
      <c r="Y271" s="14">
        <f t="shared" si="86"/>
        <v>0</v>
      </c>
      <c r="Z271" s="14">
        <f t="shared" si="86"/>
        <v>24400</v>
      </c>
      <c r="AA271" s="14">
        <f t="shared" si="86"/>
        <v>300</v>
      </c>
      <c r="AB271" s="14">
        <f t="shared" si="86"/>
        <v>105</v>
      </c>
      <c r="AC271" s="14">
        <f t="shared" si="86"/>
        <v>10010</v>
      </c>
      <c r="AD271" s="14">
        <f t="shared" si="86"/>
        <v>167404</v>
      </c>
      <c r="AE271" s="14">
        <f t="shared" si="86"/>
        <v>4333158</v>
      </c>
      <c r="AF271" s="14">
        <f t="shared" si="86"/>
        <v>8278611</v>
      </c>
      <c r="AG271" s="33"/>
    </row>
    <row r="272" spans="1:33" x14ac:dyDescent="0.3">
      <c r="A272" s="1">
        <f t="shared" si="79"/>
        <v>272</v>
      </c>
      <c r="C272" s="27"/>
      <c r="D272" s="20"/>
      <c r="E272" s="20"/>
      <c r="F272" s="20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53"/>
    </row>
    <row r="273" spans="1:33" x14ac:dyDescent="0.3">
      <c r="A273" s="1">
        <f t="shared" si="79"/>
        <v>273</v>
      </c>
      <c r="C273" s="20" t="s">
        <v>270</v>
      </c>
      <c r="D273" s="20"/>
      <c r="E273" s="20"/>
      <c r="F273" s="20"/>
      <c r="G273" s="15">
        <f t="shared" ref="G273:AF273" si="87">G189</f>
        <v>951630</v>
      </c>
      <c r="H273" s="15">
        <f t="shared" si="87"/>
        <v>0</v>
      </c>
      <c r="I273" s="15">
        <f t="shared" si="87"/>
        <v>951630</v>
      </c>
      <c r="J273" s="15">
        <f t="shared" si="87"/>
        <v>459250</v>
      </c>
      <c r="K273" s="15">
        <f t="shared" si="87"/>
        <v>0</v>
      </c>
      <c r="L273" s="15">
        <f t="shared" si="87"/>
        <v>0</v>
      </c>
      <c r="M273" s="15">
        <f t="shared" si="87"/>
        <v>1000</v>
      </c>
      <c r="N273" s="15">
        <f t="shared" si="87"/>
        <v>0</v>
      </c>
      <c r="O273" s="15">
        <f t="shared" si="87"/>
        <v>0</v>
      </c>
      <c r="P273" s="14">
        <f t="shared" si="87"/>
        <v>1411880</v>
      </c>
      <c r="Q273" s="15">
        <f t="shared" si="87"/>
        <v>0</v>
      </c>
      <c r="R273" s="15">
        <f t="shared" si="87"/>
        <v>0</v>
      </c>
      <c r="S273" s="15">
        <f t="shared" si="87"/>
        <v>0</v>
      </c>
      <c r="T273" s="15">
        <f t="shared" si="87"/>
        <v>106000</v>
      </c>
      <c r="U273" s="15">
        <f t="shared" si="87"/>
        <v>0</v>
      </c>
      <c r="V273" s="15">
        <f t="shared" si="87"/>
        <v>0</v>
      </c>
      <c r="W273" s="15">
        <f t="shared" si="87"/>
        <v>0</v>
      </c>
      <c r="X273" s="15">
        <f t="shared" si="87"/>
        <v>0</v>
      </c>
      <c r="Y273" s="15">
        <f t="shared" si="87"/>
        <v>0</v>
      </c>
      <c r="Z273" s="15">
        <f t="shared" si="87"/>
        <v>0</v>
      </c>
      <c r="AA273" s="15">
        <f t="shared" si="87"/>
        <v>0</v>
      </c>
      <c r="AB273" s="15">
        <f t="shared" si="87"/>
        <v>0</v>
      </c>
      <c r="AC273" s="15">
        <f t="shared" si="87"/>
        <v>0</v>
      </c>
      <c r="AD273" s="15">
        <f t="shared" si="87"/>
        <v>0</v>
      </c>
      <c r="AE273" s="15">
        <f t="shared" si="87"/>
        <v>106000</v>
      </c>
      <c r="AF273" s="14">
        <f t="shared" si="87"/>
        <v>1305880</v>
      </c>
    </row>
    <row r="274" spans="1:33" x14ac:dyDescent="0.3">
      <c r="A274" s="1">
        <f t="shared" si="79"/>
        <v>274</v>
      </c>
      <c r="C274" s="20" t="s">
        <v>271</v>
      </c>
      <c r="D274" s="20"/>
      <c r="E274" s="20"/>
      <c r="F274" s="20"/>
      <c r="G274" s="15">
        <f>G251</f>
        <v>1752886</v>
      </c>
      <c r="H274" s="15">
        <f t="shared" ref="H274:AF274" si="88">H251</f>
        <v>0</v>
      </c>
      <c r="I274" s="15">
        <f t="shared" si="88"/>
        <v>1752886</v>
      </c>
      <c r="J274" s="15">
        <f t="shared" si="88"/>
        <v>806328</v>
      </c>
      <c r="K274" s="15">
        <f t="shared" si="88"/>
        <v>473279</v>
      </c>
      <c r="L274" s="15">
        <f t="shared" si="88"/>
        <v>319347</v>
      </c>
      <c r="M274" s="15">
        <f t="shared" si="88"/>
        <v>0</v>
      </c>
      <c r="N274" s="15">
        <f t="shared" si="88"/>
        <v>0</v>
      </c>
      <c r="O274" s="15">
        <f t="shared" si="88"/>
        <v>0</v>
      </c>
      <c r="P274" s="14">
        <f t="shared" si="88"/>
        <v>3351840</v>
      </c>
      <c r="Q274" s="15">
        <f t="shared" si="88"/>
        <v>0</v>
      </c>
      <c r="R274" s="15">
        <f>R251</f>
        <v>0</v>
      </c>
      <c r="S274" s="15">
        <f t="shared" si="88"/>
        <v>0</v>
      </c>
      <c r="T274" s="15">
        <f t="shared" si="88"/>
        <v>133000</v>
      </c>
      <c r="U274" s="15">
        <f t="shared" si="88"/>
        <v>6200</v>
      </c>
      <c r="V274" s="15">
        <f t="shared" si="88"/>
        <v>0</v>
      </c>
      <c r="W274" s="15">
        <f t="shared" si="88"/>
        <v>0</v>
      </c>
      <c r="X274" s="15">
        <f t="shared" si="88"/>
        <v>3100</v>
      </c>
      <c r="Y274" s="14">
        <v>0</v>
      </c>
      <c r="Z274" s="15">
        <f t="shared" si="88"/>
        <v>0</v>
      </c>
      <c r="AA274" s="15">
        <f t="shared" si="88"/>
        <v>0</v>
      </c>
      <c r="AB274" s="15">
        <f t="shared" si="88"/>
        <v>0</v>
      </c>
      <c r="AC274" s="15">
        <f t="shared" si="88"/>
        <v>0</v>
      </c>
      <c r="AD274" s="15">
        <f t="shared" si="88"/>
        <v>0</v>
      </c>
      <c r="AE274" s="15">
        <f t="shared" si="88"/>
        <v>142300</v>
      </c>
      <c r="AF274" s="14">
        <f t="shared" si="88"/>
        <v>3209540</v>
      </c>
      <c r="AG274" s="52"/>
    </row>
    <row r="275" spans="1:33" x14ac:dyDescent="0.3">
      <c r="A275" s="1">
        <f t="shared" si="79"/>
        <v>275</v>
      </c>
      <c r="C275" s="20" t="s">
        <v>268</v>
      </c>
      <c r="D275" s="20"/>
      <c r="E275" s="20"/>
      <c r="F275" s="20"/>
      <c r="G275" s="15">
        <f>G259</f>
        <v>7410</v>
      </c>
      <c r="H275" s="15">
        <f t="shared" ref="H275:AF275" si="89">H259</f>
        <v>0</v>
      </c>
      <c r="I275" s="15">
        <f t="shared" si="89"/>
        <v>7410</v>
      </c>
      <c r="J275" s="15">
        <f t="shared" si="89"/>
        <v>0</v>
      </c>
      <c r="K275" s="15">
        <f t="shared" si="89"/>
        <v>0</v>
      </c>
      <c r="L275" s="15">
        <f t="shared" si="89"/>
        <v>0</v>
      </c>
      <c r="M275" s="15">
        <f t="shared" si="89"/>
        <v>0</v>
      </c>
      <c r="N275" s="15">
        <f t="shared" si="89"/>
        <v>0</v>
      </c>
      <c r="O275" s="15">
        <f t="shared" si="89"/>
        <v>0</v>
      </c>
      <c r="P275" s="14">
        <f t="shared" si="89"/>
        <v>7410</v>
      </c>
      <c r="Q275" s="15">
        <f t="shared" si="89"/>
        <v>0</v>
      </c>
      <c r="R275" s="15">
        <f t="shared" si="89"/>
        <v>0</v>
      </c>
      <c r="S275" s="15">
        <f t="shared" si="89"/>
        <v>0</v>
      </c>
      <c r="T275" s="15">
        <f t="shared" si="89"/>
        <v>0</v>
      </c>
      <c r="U275" s="15">
        <f t="shared" si="89"/>
        <v>0</v>
      </c>
      <c r="V275" s="15">
        <f t="shared" si="89"/>
        <v>0</v>
      </c>
      <c r="W275" s="15">
        <f t="shared" si="89"/>
        <v>0</v>
      </c>
      <c r="X275" s="15">
        <f t="shared" si="89"/>
        <v>0</v>
      </c>
      <c r="Y275" s="15">
        <f t="shared" si="89"/>
        <v>0</v>
      </c>
      <c r="Z275" s="15">
        <f t="shared" si="89"/>
        <v>0</v>
      </c>
      <c r="AA275" s="15">
        <f t="shared" si="89"/>
        <v>0</v>
      </c>
      <c r="AB275" s="15">
        <f t="shared" si="89"/>
        <v>0</v>
      </c>
      <c r="AC275" s="15">
        <f t="shared" si="89"/>
        <v>0</v>
      </c>
      <c r="AD275" s="15">
        <f t="shared" si="89"/>
        <v>0</v>
      </c>
      <c r="AE275" s="15">
        <f t="shared" si="89"/>
        <v>0</v>
      </c>
      <c r="AF275" s="14">
        <f t="shared" si="89"/>
        <v>7410</v>
      </c>
    </row>
    <row r="276" spans="1:33" x14ac:dyDescent="0.3">
      <c r="A276" s="1">
        <f t="shared" si="79"/>
        <v>276</v>
      </c>
      <c r="C276" s="20"/>
      <c r="D276" s="20"/>
      <c r="E276" s="20"/>
      <c r="F276" s="20"/>
      <c r="G276" s="14">
        <f>SUM(G273:G275)</f>
        <v>2711926</v>
      </c>
      <c r="H276" s="14">
        <f t="shared" ref="H276:AF276" si="90">SUM(H273:H275)</f>
        <v>0</v>
      </c>
      <c r="I276" s="14">
        <f t="shared" si="90"/>
        <v>2711926</v>
      </c>
      <c r="J276" s="14">
        <f t="shared" si="90"/>
        <v>1265578</v>
      </c>
      <c r="K276" s="14">
        <f t="shared" si="90"/>
        <v>473279</v>
      </c>
      <c r="L276" s="14">
        <f t="shared" si="90"/>
        <v>319347</v>
      </c>
      <c r="M276" s="14">
        <f t="shared" si="90"/>
        <v>1000</v>
      </c>
      <c r="N276" s="14">
        <f t="shared" si="90"/>
        <v>0</v>
      </c>
      <c r="O276" s="14">
        <f t="shared" si="90"/>
        <v>0</v>
      </c>
      <c r="P276" s="14">
        <f t="shared" si="90"/>
        <v>4771130</v>
      </c>
      <c r="Q276" s="14">
        <f t="shared" si="90"/>
        <v>0</v>
      </c>
      <c r="R276" s="14">
        <f t="shared" si="90"/>
        <v>0</v>
      </c>
      <c r="S276" s="14">
        <f t="shared" si="90"/>
        <v>0</v>
      </c>
      <c r="T276" s="14">
        <f t="shared" si="90"/>
        <v>239000</v>
      </c>
      <c r="U276" s="14">
        <f t="shared" si="90"/>
        <v>6200</v>
      </c>
      <c r="V276" s="14">
        <f t="shared" si="90"/>
        <v>0</v>
      </c>
      <c r="W276" s="14">
        <f t="shared" si="90"/>
        <v>0</v>
      </c>
      <c r="X276" s="14">
        <f t="shared" si="90"/>
        <v>3100</v>
      </c>
      <c r="Y276" s="14">
        <f t="shared" si="90"/>
        <v>0</v>
      </c>
      <c r="Z276" s="14">
        <f t="shared" si="90"/>
        <v>0</v>
      </c>
      <c r="AA276" s="14">
        <f t="shared" si="90"/>
        <v>0</v>
      </c>
      <c r="AB276" s="14">
        <f t="shared" si="90"/>
        <v>0</v>
      </c>
      <c r="AC276" s="14">
        <f t="shared" si="90"/>
        <v>0</v>
      </c>
      <c r="AD276" s="14">
        <f t="shared" si="90"/>
        <v>0</v>
      </c>
      <c r="AE276" s="14">
        <f t="shared" si="90"/>
        <v>248300</v>
      </c>
      <c r="AF276" s="14">
        <f t="shared" si="90"/>
        <v>4522830</v>
      </c>
      <c r="AG276" s="33"/>
    </row>
    <row r="277" spans="1:33" x14ac:dyDescent="0.3">
      <c r="A277" s="1">
        <f t="shared" si="79"/>
        <v>277</v>
      </c>
      <c r="C277" s="27" t="s">
        <v>272</v>
      </c>
      <c r="D277" s="20"/>
      <c r="E277" s="20"/>
      <c r="F277" s="20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4"/>
    </row>
    <row r="278" spans="1:33" x14ac:dyDescent="0.3">
      <c r="A278" s="1">
        <f t="shared" si="79"/>
        <v>278</v>
      </c>
      <c r="C278" s="20" t="s">
        <v>268</v>
      </c>
      <c r="D278" s="20"/>
      <c r="E278" s="20"/>
      <c r="F278" s="20"/>
      <c r="G278" s="15">
        <f>G318</f>
        <v>36038</v>
      </c>
      <c r="H278" s="15">
        <f t="shared" ref="H278:AF278" si="91">H318</f>
        <v>0</v>
      </c>
      <c r="I278" s="15">
        <f t="shared" si="91"/>
        <v>36038</v>
      </c>
      <c r="J278" s="15">
        <f t="shared" si="91"/>
        <v>16577</v>
      </c>
      <c r="K278" s="15">
        <f t="shared" si="91"/>
        <v>0</v>
      </c>
      <c r="L278" s="15">
        <f t="shared" si="91"/>
        <v>0</v>
      </c>
      <c r="M278" s="15">
        <f t="shared" si="91"/>
        <v>0</v>
      </c>
      <c r="N278" s="15">
        <f>N318</f>
        <v>0</v>
      </c>
      <c r="O278" s="15">
        <f t="shared" si="91"/>
        <v>0</v>
      </c>
      <c r="P278" s="15">
        <f t="shared" si="91"/>
        <v>52615</v>
      </c>
      <c r="Q278" s="15">
        <f t="shared" si="91"/>
        <v>0</v>
      </c>
      <c r="R278" s="15">
        <f t="shared" si="91"/>
        <v>0</v>
      </c>
      <c r="S278" s="15">
        <f t="shared" si="91"/>
        <v>0</v>
      </c>
      <c r="T278" s="15">
        <f t="shared" si="91"/>
        <v>0</v>
      </c>
      <c r="U278" s="15">
        <f t="shared" si="91"/>
        <v>0</v>
      </c>
      <c r="V278" s="15">
        <f t="shared" si="91"/>
        <v>0</v>
      </c>
      <c r="W278" s="15">
        <f t="shared" si="91"/>
        <v>0</v>
      </c>
      <c r="X278" s="15">
        <f t="shared" si="91"/>
        <v>0</v>
      </c>
      <c r="Y278" s="15">
        <f t="shared" si="91"/>
        <v>0</v>
      </c>
      <c r="Z278" s="15">
        <f t="shared" si="91"/>
        <v>0</v>
      </c>
      <c r="AA278" s="15">
        <f t="shared" si="91"/>
        <v>20</v>
      </c>
      <c r="AB278" s="15">
        <f t="shared" si="91"/>
        <v>0</v>
      </c>
      <c r="AC278" s="15">
        <f t="shared" si="91"/>
        <v>0</v>
      </c>
      <c r="AD278" s="15">
        <f t="shared" si="91"/>
        <v>0</v>
      </c>
      <c r="AE278" s="15">
        <f t="shared" si="91"/>
        <v>20</v>
      </c>
      <c r="AF278" s="15">
        <f t="shared" si="91"/>
        <v>52595</v>
      </c>
    </row>
    <row r="279" spans="1:33" x14ac:dyDescent="0.3">
      <c r="A279" s="1">
        <f t="shared" si="79"/>
        <v>279</v>
      </c>
      <c r="C279" s="20" t="s">
        <v>269</v>
      </c>
      <c r="D279" s="20"/>
      <c r="E279" s="20"/>
      <c r="F279" s="20"/>
      <c r="G279" s="15">
        <f>G340</f>
        <v>70138</v>
      </c>
      <c r="H279" s="15">
        <f t="shared" ref="H279:AF279" si="92">H340</f>
        <v>0</v>
      </c>
      <c r="I279" s="15">
        <f t="shared" si="92"/>
        <v>70138</v>
      </c>
      <c r="J279" s="15">
        <f t="shared" si="92"/>
        <v>32263</v>
      </c>
      <c r="K279" s="15">
        <f t="shared" si="92"/>
        <v>0</v>
      </c>
      <c r="L279" s="15">
        <f t="shared" si="92"/>
        <v>0</v>
      </c>
      <c r="M279" s="15">
        <f t="shared" si="92"/>
        <v>0</v>
      </c>
      <c r="N279" s="15">
        <f t="shared" si="92"/>
        <v>0</v>
      </c>
      <c r="O279" s="15">
        <f t="shared" si="92"/>
        <v>0</v>
      </c>
      <c r="P279" s="15">
        <f t="shared" si="92"/>
        <v>102401</v>
      </c>
      <c r="Q279" s="15">
        <f t="shared" si="92"/>
        <v>0</v>
      </c>
      <c r="R279" s="15">
        <f t="shared" si="92"/>
        <v>0</v>
      </c>
      <c r="S279" s="15">
        <f t="shared" si="92"/>
        <v>0</v>
      </c>
      <c r="T279" s="15">
        <f t="shared" si="92"/>
        <v>0</v>
      </c>
      <c r="U279" s="15">
        <f t="shared" si="92"/>
        <v>0</v>
      </c>
      <c r="V279" s="15">
        <f t="shared" si="92"/>
        <v>0</v>
      </c>
      <c r="W279" s="15">
        <f t="shared" si="92"/>
        <v>0</v>
      </c>
      <c r="X279" s="15">
        <f t="shared" si="92"/>
        <v>0</v>
      </c>
      <c r="Y279" s="15">
        <f t="shared" si="92"/>
        <v>0</v>
      </c>
      <c r="Z279" s="15">
        <f t="shared" si="92"/>
        <v>0</v>
      </c>
      <c r="AA279" s="15">
        <f t="shared" si="92"/>
        <v>40</v>
      </c>
      <c r="AB279" s="15">
        <f t="shared" si="92"/>
        <v>0</v>
      </c>
      <c r="AC279" s="15">
        <f t="shared" si="92"/>
        <v>0</v>
      </c>
      <c r="AD279" s="15">
        <f t="shared" si="92"/>
        <v>0</v>
      </c>
      <c r="AE279" s="15">
        <f t="shared" si="92"/>
        <v>40</v>
      </c>
      <c r="AF279" s="15">
        <f t="shared" si="92"/>
        <v>102361</v>
      </c>
    </row>
    <row r="280" spans="1:33" x14ac:dyDescent="0.3">
      <c r="A280" s="1">
        <f t="shared" si="79"/>
        <v>280</v>
      </c>
      <c r="C280" s="20" t="s">
        <v>179</v>
      </c>
      <c r="D280" s="20"/>
      <c r="E280" s="20"/>
      <c r="F280" s="20"/>
      <c r="G280" s="15">
        <f>G347</f>
        <v>81600</v>
      </c>
      <c r="H280" s="15">
        <f t="shared" ref="H280:AF280" si="93">H347</f>
        <v>0</v>
      </c>
      <c r="I280" s="15">
        <f t="shared" si="93"/>
        <v>81600</v>
      </c>
      <c r="J280" s="15">
        <f t="shared" si="93"/>
        <v>37536</v>
      </c>
      <c r="K280" s="15">
        <f t="shared" si="93"/>
        <v>0</v>
      </c>
      <c r="L280" s="15">
        <f t="shared" si="93"/>
        <v>0</v>
      </c>
      <c r="M280" s="15">
        <f t="shared" si="93"/>
        <v>0</v>
      </c>
      <c r="N280" s="15">
        <f t="shared" si="93"/>
        <v>0</v>
      </c>
      <c r="O280" s="15">
        <f t="shared" si="93"/>
        <v>0</v>
      </c>
      <c r="P280" s="15">
        <f t="shared" si="93"/>
        <v>119136</v>
      </c>
      <c r="Q280" s="15">
        <f t="shared" si="93"/>
        <v>0</v>
      </c>
      <c r="R280" s="15">
        <f t="shared" si="93"/>
        <v>0</v>
      </c>
      <c r="S280" s="15">
        <f t="shared" si="93"/>
        <v>0</v>
      </c>
      <c r="T280" s="15">
        <f t="shared" si="93"/>
        <v>0</v>
      </c>
      <c r="U280" s="15">
        <f t="shared" si="93"/>
        <v>0</v>
      </c>
      <c r="V280" s="15">
        <f t="shared" si="93"/>
        <v>0</v>
      </c>
      <c r="W280" s="15">
        <f t="shared" si="93"/>
        <v>0</v>
      </c>
      <c r="X280" s="15">
        <f t="shared" si="93"/>
        <v>0</v>
      </c>
      <c r="Y280" s="15">
        <f t="shared" si="93"/>
        <v>0</v>
      </c>
      <c r="Z280" s="15">
        <f t="shared" si="93"/>
        <v>0</v>
      </c>
      <c r="AA280" s="15">
        <f t="shared" si="93"/>
        <v>20</v>
      </c>
      <c r="AB280" s="15">
        <f t="shared" si="93"/>
        <v>0</v>
      </c>
      <c r="AC280" s="15">
        <f t="shared" si="93"/>
        <v>0</v>
      </c>
      <c r="AD280" s="15">
        <f t="shared" si="93"/>
        <v>0</v>
      </c>
      <c r="AE280" s="15">
        <f t="shared" si="93"/>
        <v>20</v>
      </c>
      <c r="AF280" s="15">
        <f t="shared" si="93"/>
        <v>119116</v>
      </c>
    </row>
    <row r="281" spans="1:33" x14ac:dyDescent="0.3">
      <c r="A281" s="1">
        <f t="shared" si="79"/>
        <v>281</v>
      </c>
      <c r="C281" s="20" t="s">
        <v>170</v>
      </c>
      <c r="D281" s="20"/>
      <c r="E281" s="20"/>
      <c r="F281" s="20"/>
      <c r="G281" s="54">
        <f>G325</f>
        <v>0</v>
      </c>
      <c r="H281" s="54">
        <f t="shared" ref="H281:AF281" si="94">H325</f>
        <v>0</v>
      </c>
      <c r="I281" s="54">
        <f t="shared" si="94"/>
        <v>0</v>
      </c>
      <c r="J281" s="54">
        <f t="shared" si="94"/>
        <v>0</v>
      </c>
      <c r="K281" s="54">
        <f t="shared" si="94"/>
        <v>0</v>
      </c>
      <c r="L281" s="54">
        <f t="shared" si="94"/>
        <v>0</v>
      </c>
      <c r="M281" s="54">
        <f t="shared" si="94"/>
        <v>0</v>
      </c>
      <c r="N281" s="54">
        <f t="shared" si="94"/>
        <v>0</v>
      </c>
      <c r="O281" s="54">
        <f t="shared" si="94"/>
        <v>0</v>
      </c>
      <c r="P281" s="54">
        <f t="shared" si="94"/>
        <v>0</v>
      </c>
      <c r="Q281" s="54">
        <f t="shared" si="94"/>
        <v>0</v>
      </c>
      <c r="R281" s="54">
        <f t="shared" si="94"/>
        <v>0</v>
      </c>
      <c r="S281" s="54">
        <f t="shared" si="94"/>
        <v>0</v>
      </c>
      <c r="T281" s="54">
        <f t="shared" si="94"/>
        <v>0</v>
      </c>
      <c r="U281" s="54">
        <f t="shared" si="94"/>
        <v>0</v>
      </c>
      <c r="V281" s="54">
        <f t="shared" si="94"/>
        <v>0</v>
      </c>
      <c r="W281" s="54">
        <f t="shared" si="94"/>
        <v>0</v>
      </c>
      <c r="X281" s="54">
        <f t="shared" si="94"/>
        <v>0</v>
      </c>
      <c r="Y281" s="54">
        <f t="shared" si="94"/>
        <v>0</v>
      </c>
      <c r="Z281" s="54">
        <f t="shared" si="94"/>
        <v>0</v>
      </c>
      <c r="AA281" s="54">
        <f t="shared" si="94"/>
        <v>0</v>
      </c>
      <c r="AB281" s="54">
        <f t="shared" si="94"/>
        <v>0</v>
      </c>
      <c r="AC281" s="54">
        <f t="shared" si="94"/>
        <v>0</v>
      </c>
      <c r="AD281" s="54">
        <f t="shared" si="94"/>
        <v>0</v>
      </c>
      <c r="AE281" s="54">
        <f t="shared" si="94"/>
        <v>0</v>
      </c>
      <c r="AF281" s="54">
        <f t="shared" si="94"/>
        <v>0</v>
      </c>
    </row>
    <row r="282" spans="1:33" x14ac:dyDescent="0.3">
      <c r="A282" s="1">
        <f t="shared" si="79"/>
        <v>282</v>
      </c>
      <c r="C282" s="20" t="s">
        <v>273</v>
      </c>
      <c r="D282" s="20"/>
      <c r="E282" s="20"/>
      <c r="F282" s="20"/>
      <c r="G282" s="54">
        <f>G355</f>
        <v>12700</v>
      </c>
      <c r="H282" s="54">
        <f t="shared" ref="H282:AF282" si="95">H355</f>
        <v>0</v>
      </c>
      <c r="I282" s="54">
        <f t="shared" si="95"/>
        <v>12700</v>
      </c>
      <c r="J282" s="54">
        <f t="shared" si="95"/>
        <v>0</v>
      </c>
      <c r="K282" s="54">
        <f t="shared" si="95"/>
        <v>0</v>
      </c>
      <c r="L282" s="54">
        <f t="shared" si="95"/>
        <v>0</v>
      </c>
      <c r="M282" s="54">
        <f t="shared" si="95"/>
        <v>0</v>
      </c>
      <c r="N282" s="54">
        <f t="shared" si="95"/>
        <v>0</v>
      </c>
      <c r="O282" s="54">
        <f t="shared" si="95"/>
        <v>0</v>
      </c>
      <c r="P282" s="54">
        <f t="shared" si="95"/>
        <v>12700</v>
      </c>
      <c r="Q282" s="54">
        <f t="shared" si="95"/>
        <v>0</v>
      </c>
      <c r="R282" s="54">
        <f t="shared" si="95"/>
        <v>0</v>
      </c>
      <c r="S282" s="54">
        <f t="shared" si="95"/>
        <v>0</v>
      </c>
      <c r="T282" s="54">
        <f t="shared" si="95"/>
        <v>0</v>
      </c>
      <c r="U282" s="54">
        <f t="shared" si="95"/>
        <v>0</v>
      </c>
      <c r="V282" s="54">
        <f t="shared" si="95"/>
        <v>0</v>
      </c>
      <c r="W282" s="54">
        <f t="shared" si="95"/>
        <v>0</v>
      </c>
      <c r="X282" s="54">
        <f t="shared" si="95"/>
        <v>0</v>
      </c>
      <c r="Y282" s="54">
        <f t="shared" si="95"/>
        <v>0</v>
      </c>
      <c r="Z282" s="54">
        <f t="shared" si="95"/>
        <v>0</v>
      </c>
      <c r="AA282" s="54">
        <f t="shared" si="95"/>
        <v>0</v>
      </c>
      <c r="AB282" s="54">
        <f t="shared" si="95"/>
        <v>0</v>
      </c>
      <c r="AC282" s="54">
        <f t="shared" si="95"/>
        <v>0</v>
      </c>
      <c r="AD282" s="54">
        <f t="shared" si="95"/>
        <v>0</v>
      </c>
      <c r="AE282" s="54">
        <f t="shared" si="95"/>
        <v>0</v>
      </c>
      <c r="AF282" s="54">
        <f t="shared" si="95"/>
        <v>12700</v>
      </c>
    </row>
    <row r="283" spans="1:33" x14ac:dyDescent="0.3">
      <c r="A283" s="1">
        <f t="shared" si="79"/>
        <v>283</v>
      </c>
      <c r="C283" s="55" t="s">
        <v>8</v>
      </c>
      <c r="D283" s="27"/>
      <c r="E283" s="27"/>
      <c r="F283" s="27"/>
      <c r="G283" s="14">
        <f>SUM(G278:G282)</f>
        <v>200476</v>
      </c>
      <c r="H283" s="14">
        <f t="shared" ref="H283:AF283" si="96">SUM(H278:H282)</f>
        <v>0</v>
      </c>
      <c r="I283" s="14">
        <f t="shared" si="96"/>
        <v>200476</v>
      </c>
      <c r="J283" s="14">
        <f t="shared" si="96"/>
        <v>86376</v>
      </c>
      <c r="K283" s="14">
        <f t="shared" si="96"/>
        <v>0</v>
      </c>
      <c r="L283" s="14">
        <f t="shared" si="96"/>
        <v>0</v>
      </c>
      <c r="M283" s="14">
        <f t="shared" si="96"/>
        <v>0</v>
      </c>
      <c r="N283" s="14">
        <f t="shared" si="96"/>
        <v>0</v>
      </c>
      <c r="O283" s="14">
        <f t="shared" si="96"/>
        <v>0</v>
      </c>
      <c r="P283" s="14">
        <f t="shared" si="96"/>
        <v>286852</v>
      </c>
      <c r="Q283" s="14">
        <f t="shared" si="96"/>
        <v>0</v>
      </c>
      <c r="R283" s="14">
        <f t="shared" si="96"/>
        <v>0</v>
      </c>
      <c r="S283" s="14">
        <f t="shared" si="96"/>
        <v>0</v>
      </c>
      <c r="T283" s="14">
        <f t="shared" si="96"/>
        <v>0</v>
      </c>
      <c r="U283" s="14">
        <f t="shared" si="96"/>
        <v>0</v>
      </c>
      <c r="V283" s="14">
        <f t="shared" si="96"/>
        <v>0</v>
      </c>
      <c r="W283" s="14">
        <f t="shared" si="96"/>
        <v>0</v>
      </c>
      <c r="X283" s="14">
        <f t="shared" si="96"/>
        <v>0</v>
      </c>
      <c r="Y283" s="14">
        <f t="shared" si="96"/>
        <v>0</v>
      </c>
      <c r="Z283" s="14">
        <f t="shared" si="96"/>
        <v>0</v>
      </c>
      <c r="AA283" s="14">
        <f t="shared" si="96"/>
        <v>80</v>
      </c>
      <c r="AB283" s="14">
        <f t="shared" si="96"/>
        <v>0</v>
      </c>
      <c r="AC283" s="14">
        <f t="shared" si="96"/>
        <v>0</v>
      </c>
      <c r="AD283" s="14">
        <f t="shared" si="96"/>
        <v>0</v>
      </c>
      <c r="AE283" s="14">
        <f t="shared" si="96"/>
        <v>80</v>
      </c>
      <c r="AF283" s="14">
        <f t="shared" si="96"/>
        <v>286772</v>
      </c>
      <c r="AG283" s="56"/>
    </row>
    <row r="284" spans="1:33" x14ac:dyDescent="0.3">
      <c r="A284" s="1">
        <f t="shared" si="79"/>
        <v>284</v>
      </c>
      <c r="C284" s="55" t="s">
        <v>274</v>
      </c>
      <c r="D284" s="55"/>
      <c r="E284" s="55"/>
      <c r="F284" s="55"/>
      <c r="G284" s="57">
        <f>SUM(G266:G270,G273:G275,G278:G282)</f>
        <v>9905302</v>
      </c>
      <c r="H284" s="57">
        <f t="shared" ref="H284:AE284" si="97">SUM(H266:H270,H273:H275,H278:H282)</f>
        <v>0</v>
      </c>
      <c r="I284" s="57">
        <f t="shared" si="97"/>
        <v>9905302</v>
      </c>
      <c r="J284" s="57">
        <f t="shared" si="97"/>
        <v>4568688</v>
      </c>
      <c r="K284" s="57">
        <f t="shared" si="97"/>
        <v>2361362</v>
      </c>
      <c r="L284" s="57">
        <f t="shared" si="97"/>
        <v>829179</v>
      </c>
      <c r="M284" s="57">
        <f t="shared" si="97"/>
        <v>5220</v>
      </c>
      <c r="N284" s="57">
        <f t="shared" si="97"/>
        <v>0</v>
      </c>
      <c r="O284" s="57">
        <f t="shared" si="97"/>
        <v>0</v>
      </c>
      <c r="P284" s="57">
        <f t="shared" si="97"/>
        <v>17669751</v>
      </c>
      <c r="Q284" s="57">
        <f t="shared" si="97"/>
        <v>578220</v>
      </c>
      <c r="R284" s="57">
        <f t="shared" si="97"/>
        <v>392450</v>
      </c>
      <c r="S284" s="57">
        <f t="shared" si="97"/>
        <v>123500</v>
      </c>
      <c r="T284" s="57">
        <f t="shared" si="97"/>
        <v>3240000</v>
      </c>
      <c r="U284" s="57">
        <f t="shared" si="97"/>
        <v>30619</v>
      </c>
      <c r="V284" s="57">
        <f t="shared" si="97"/>
        <v>8050</v>
      </c>
      <c r="W284" s="57">
        <f t="shared" si="97"/>
        <v>0</v>
      </c>
      <c r="X284" s="57">
        <f t="shared" si="97"/>
        <v>6400</v>
      </c>
      <c r="Y284" s="57">
        <f t="shared" si="97"/>
        <v>0</v>
      </c>
      <c r="Z284" s="57">
        <f t="shared" si="97"/>
        <v>24400</v>
      </c>
      <c r="AA284" s="57">
        <f t="shared" si="97"/>
        <v>380</v>
      </c>
      <c r="AB284" s="57">
        <f t="shared" si="97"/>
        <v>105</v>
      </c>
      <c r="AC284" s="57">
        <f t="shared" si="97"/>
        <v>10010</v>
      </c>
      <c r="AD284" s="57">
        <f t="shared" si="97"/>
        <v>167404</v>
      </c>
      <c r="AE284" s="57">
        <f t="shared" si="97"/>
        <v>4581538</v>
      </c>
      <c r="AF284" s="57">
        <f>SUM(AF266:AF270,AF273:AF275,AF278:AF282)</f>
        <v>13088213</v>
      </c>
      <c r="AG284" s="58"/>
    </row>
    <row r="285" spans="1:33" x14ac:dyDescent="0.3">
      <c r="A285" s="1">
        <f t="shared" si="79"/>
        <v>285</v>
      </c>
      <c r="G285" s="59"/>
      <c r="L285" s="1"/>
      <c r="P285" s="60"/>
      <c r="AF285" s="60"/>
    </row>
    <row r="286" spans="1:33" x14ac:dyDescent="0.3">
      <c r="A286" s="1">
        <f t="shared" si="79"/>
        <v>286</v>
      </c>
      <c r="G286" s="59"/>
      <c r="L286" s="1"/>
      <c r="P286" s="60"/>
      <c r="AD286" s="61"/>
      <c r="AE286" s="61"/>
      <c r="AF286" s="62"/>
      <c r="AG286" s="63"/>
    </row>
    <row r="287" spans="1:33" x14ac:dyDescent="0.3">
      <c r="A287" s="1">
        <f t="shared" si="79"/>
        <v>287</v>
      </c>
      <c r="C287" s="1"/>
      <c r="D287" s="1"/>
      <c r="E287" s="1"/>
      <c r="F287" s="1"/>
      <c r="G287" s="1"/>
      <c r="H287" s="1"/>
      <c r="I287" s="1"/>
      <c r="J287" s="1"/>
      <c r="K287" s="1"/>
      <c r="L287" s="64">
        <v>45323</v>
      </c>
      <c r="M287" s="1"/>
      <c r="N287" s="1"/>
      <c r="O287" s="1"/>
      <c r="P287" s="65"/>
      <c r="R287" s="1"/>
      <c r="S287" s="1"/>
      <c r="T287" s="1" t="s">
        <v>30</v>
      </c>
      <c r="U287" s="1"/>
      <c r="V287" s="1"/>
      <c r="W287" s="1"/>
      <c r="X287" s="1"/>
      <c r="Y287" s="1"/>
      <c r="Z287" s="1"/>
      <c r="AB287" s="1"/>
      <c r="AC287" s="1"/>
      <c r="AD287" s="66"/>
      <c r="AE287" s="66"/>
      <c r="AF287" s="66"/>
      <c r="AG287" s="66"/>
    </row>
    <row r="288" spans="1:33" x14ac:dyDescent="0.3">
      <c r="A288" s="1">
        <f t="shared" si="79"/>
        <v>288</v>
      </c>
      <c r="C288" s="37" t="s">
        <v>164</v>
      </c>
      <c r="D288" s="67"/>
      <c r="E288" s="67"/>
      <c r="F288" s="67"/>
      <c r="G288" s="67"/>
      <c r="H288" s="67"/>
      <c r="I288" s="67"/>
      <c r="J288" s="130" t="s">
        <v>15</v>
      </c>
      <c r="K288" s="130"/>
      <c r="L288" s="67"/>
      <c r="M288" s="67"/>
      <c r="N288" s="130" t="s">
        <v>275</v>
      </c>
      <c r="O288" s="130"/>
      <c r="P288" s="67"/>
      <c r="Q288" s="67"/>
      <c r="R288" s="68" t="s">
        <v>276</v>
      </c>
      <c r="S288" s="69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66"/>
      <c r="AE288" s="61"/>
      <c r="AF288" s="66" t="s">
        <v>277</v>
      </c>
      <c r="AG288" s="63"/>
    </row>
    <row r="289" spans="1:32" x14ac:dyDescent="0.3">
      <c r="A289" s="1">
        <f t="shared" si="79"/>
        <v>289</v>
      </c>
      <c r="C289" s="70" t="s">
        <v>278</v>
      </c>
      <c r="D289" s="22"/>
      <c r="E289" s="22"/>
      <c r="F289" s="22"/>
      <c r="G289" s="22"/>
      <c r="H289" s="22"/>
      <c r="I289" s="22"/>
      <c r="J289" s="131">
        <f>P266</f>
        <v>10267143</v>
      </c>
      <c r="K289" s="131"/>
      <c r="L289" s="71"/>
      <c r="M289" s="71"/>
      <c r="N289" s="128">
        <f>AE266</f>
        <v>3643108</v>
      </c>
      <c r="O289" s="128"/>
      <c r="P289" s="71"/>
      <c r="Q289" s="71"/>
      <c r="R289" s="128">
        <f>J289-N289</f>
        <v>6624035</v>
      </c>
      <c r="S289" s="128"/>
      <c r="T289" s="72"/>
    </row>
    <row r="290" spans="1:32" x14ac:dyDescent="0.3">
      <c r="A290" s="1">
        <f t="shared" si="79"/>
        <v>290</v>
      </c>
      <c r="C290" s="70" t="s">
        <v>279</v>
      </c>
      <c r="D290" s="22"/>
      <c r="E290" s="22"/>
      <c r="F290" s="22"/>
      <c r="G290" s="22"/>
      <c r="H290" s="22"/>
      <c r="I290" s="22"/>
      <c r="J290" s="128">
        <f>P267</f>
        <v>811424</v>
      </c>
      <c r="K290" s="128"/>
      <c r="L290" s="71"/>
      <c r="M290" s="71"/>
      <c r="N290" s="128">
        <f>AE267</f>
        <v>212371</v>
      </c>
      <c r="O290" s="128"/>
      <c r="P290" s="71"/>
      <c r="Q290" s="71"/>
      <c r="R290" s="128">
        <f>J290-N290</f>
        <v>599053</v>
      </c>
      <c r="S290" s="128"/>
    </row>
    <row r="291" spans="1:32" x14ac:dyDescent="0.3">
      <c r="A291" s="1">
        <f t="shared" si="79"/>
        <v>291</v>
      </c>
      <c r="C291" s="70" t="s">
        <v>280</v>
      </c>
      <c r="D291" s="22"/>
      <c r="E291" s="22"/>
      <c r="F291" s="22"/>
      <c r="G291" s="22"/>
      <c r="H291" s="22"/>
      <c r="I291" s="22"/>
      <c r="J291" s="128">
        <f>P268</f>
        <v>303294</v>
      </c>
      <c r="K291" s="128"/>
      <c r="L291" s="71"/>
      <c r="M291" s="71"/>
      <c r="N291" s="128">
        <f>AE268</f>
        <v>118788</v>
      </c>
      <c r="O291" s="128"/>
      <c r="P291" s="71"/>
      <c r="Q291" s="71"/>
      <c r="R291" s="128">
        <f>J291-N291</f>
        <v>184506</v>
      </c>
      <c r="S291" s="128"/>
    </row>
    <row r="292" spans="1:32" x14ac:dyDescent="0.3">
      <c r="A292" s="1">
        <f t="shared" si="79"/>
        <v>292</v>
      </c>
      <c r="C292" s="70" t="s">
        <v>281</v>
      </c>
      <c r="D292" s="22"/>
      <c r="E292" s="22"/>
      <c r="F292" s="22"/>
      <c r="G292" s="22"/>
      <c r="H292" s="22"/>
      <c r="I292" s="22"/>
      <c r="J292" s="128">
        <f>P269</f>
        <v>680414</v>
      </c>
      <c r="K292" s="128"/>
      <c r="L292" s="71"/>
      <c r="M292" s="71"/>
      <c r="N292" s="128">
        <f>AE269</f>
        <v>216858</v>
      </c>
      <c r="O292" s="128"/>
      <c r="P292" s="71"/>
      <c r="Q292" s="71"/>
      <c r="R292" s="128">
        <f>J292-N292</f>
        <v>463556</v>
      </c>
      <c r="S292" s="128"/>
    </row>
    <row r="293" spans="1:32" x14ac:dyDescent="0.3">
      <c r="A293" s="1">
        <f t="shared" si="79"/>
        <v>293</v>
      </c>
      <c r="C293" s="70" t="s">
        <v>282</v>
      </c>
      <c r="D293" s="22"/>
      <c r="E293" s="22"/>
      <c r="F293" s="22"/>
      <c r="G293" s="22"/>
      <c r="H293" s="22"/>
      <c r="I293" s="73"/>
      <c r="J293" s="128">
        <f>P270</f>
        <v>549494</v>
      </c>
      <c r="K293" s="128"/>
      <c r="L293" s="71"/>
      <c r="M293" s="71"/>
      <c r="N293" s="128">
        <f>AE270</f>
        <v>142033</v>
      </c>
      <c r="O293" s="128"/>
      <c r="P293" s="71"/>
      <c r="Q293" s="71"/>
      <c r="R293" s="128">
        <f>J293-N293</f>
        <v>407461</v>
      </c>
      <c r="S293" s="128"/>
    </row>
    <row r="294" spans="1:32" x14ac:dyDescent="0.3">
      <c r="A294" s="1">
        <f t="shared" si="79"/>
        <v>294</v>
      </c>
      <c r="C294" s="74"/>
      <c r="D294" s="74"/>
      <c r="E294" s="74"/>
      <c r="F294" s="74"/>
      <c r="G294" s="74"/>
      <c r="H294" s="74"/>
      <c r="I294" s="74"/>
      <c r="J294" s="75"/>
      <c r="K294" s="75"/>
      <c r="L294" s="75"/>
      <c r="M294" s="75"/>
      <c r="N294" s="75"/>
      <c r="O294" s="75"/>
      <c r="P294" s="75"/>
      <c r="Q294" s="75"/>
      <c r="R294" s="75"/>
      <c r="S294" s="75"/>
    </row>
    <row r="295" spans="1:32" ht="12.5" thickBot="1" x14ac:dyDescent="0.35">
      <c r="A295" s="1">
        <f t="shared" si="79"/>
        <v>295</v>
      </c>
      <c r="C295" s="76" t="s">
        <v>8</v>
      </c>
      <c r="D295" s="76"/>
      <c r="E295" s="76"/>
      <c r="F295" s="76"/>
      <c r="G295" s="76"/>
      <c r="H295" s="76"/>
      <c r="I295" s="76"/>
      <c r="J295" s="126">
        <f>SUM(J289:K294)</f>
        <v>12611769</v>
      </c>
      <c r="K295" s="126"/>
      <c r="L295" s="77"/>
      <c r="M295" s="77"/>
      <c r="N295" s="126">
        <f>SUM(N289:O294)</f>
        <v>4333158</v>
      </c>
      <c r="O295" s="126"/>
      <c r="P295" s="77"/>
      <c r="Q295" s="77"/>
      <c r="R295" s="126">
        <f>SUM(R289:S294)</f>
        <v>8278611</v>
      </c>
      <c r="S295" s="126"/>
    </row>
    <row r="296" spans="1:32" ht="12.5" thickTop="1" x14ac:dyDescent="0.3">
      <c r="A296" s="1">
        <f t="shared" si="79"/>
        <v>296</v>
      </c>
      <c r="H296" s="1"/>
      <c r="I296" s="1"/>
    </row>
    <row r="297" spans="1:32" x14ac:dyDescent="0.3">
      <c r="A297" s="1">
        <f t="shared" si="79"/>
        <v>297</v>
      </c>
    </row>
    <row r="298" spans="1:32" x14ac:dyDescent="0.3">
      <c r="A298" s="1">
        <f t="shared" si="79"/>
        <v>298</v>
      </c>
    </row>
    <row r="299" spans="1:32" x14ac:dyDescent="0.3">
      <c r="A299" s="1">
        <f t="shared" si="79"/>
        <v>299</v>
      </c>
    </row>
    <row r="300" spans="1:32" x14ac:dyDescent="0.3">
      <c r="A300" s="1">
        <f t="shared" si="79"/>
        <v>300</v>
      </c>
    </row>
    <row r="301" spans="1:32" x14ac:dyDescent="0.3">
      <c r="A301" s="1">
        <f t="shared" si="79"/>
        <v>301</v>
      </c>
    </row>
    <row r="302" spans="1:32" x14ac:dyDescent="0.3">
      <c r="A302" s="1">
        <f t="shared" si="79"/>
        <v>302</v>
      </c>
    </row>
    <row r="303" spans="1:32" x14ac:dyDescent="0.3">
      <c r="A303" s="1">
        <f t="shared" si="79"/>
        <v>303</v>
      </c>
    </row>
    <row r="304" spans="1:32" x14ac:dyDescent="0.3">
      <c r="A304" s="1">
        <f t="shared" si="79"/>
        <v>304</v>
      </c>
      <c r="AF304" s="51"/>
    </row>
    <row r="305" spans="1:33" x14ac:dyDescent="0.3">
      <c r="A305" s="1">
        <f t="shared" si="79"/>
        <v>305</v>
      </c>
      <c r="AF305" s="51"/>
    </row>
    <row r="306" spans="1:33" x14ac:dyDescent="0.3">
      <c r="A306" s="1">
        <f t="shared" si="79"/>
        <v>306</v>
      </c>
      <c r="I306" s="78"/>
      <c r="J306" s="59"/>
      <c r="K306" s="59"/>
      <c r="L306" s="59"/>
      <c r="AF306" s="51"/>
    </row>
    <row r="307" spans="1:33" x14ac:dyDescent="0.3">
      <c r="A307" s="1">
        <f t="shared" si="79"/>
        <v>307</v>
      </c>
      <c r="B307" s="127" t="s">
        <v>0</v>
      </c>
      <c r="C307" s="127"/>
      <c r="D307" s="127"/>
      <c r="E307" s="127"/>
      <c r="F307" s="127"/>
      <c r="G307" s="127"/>
      <c r="H307" s="127"/>
      <c r="I307" s="127"/>
      <c r="J307" s="127"/>
      <c r="K307" s="127"/>
      <c r="L307" s="127"/>
      <c r="M307" s="127"/>
      <c r="N307" s="127"/>
      <c r="O307" s="127"/>
      <c r="P307" s="127"/>
      <c r="Q307" s="127"/>
      <c r="R307" s="127"/>
      <c r="S307" s="127"/>
      <c r="T307" s="127"/>
      <c r="U307" s="127"/>
      <c r="V307" s="127"/>
      <c r="W307" s="127"/>
      <c r="X307" s="127"/>
      <c r="Y307" s="127"/>
      <c r="Z307" s="127"/>
      <c r="AA307" s="127"/>
      <c r="AB307" s="127"/>
      <c r="AC307" s="127"/>
      <c r="AD307" s="127"/>
      <c r="AE307" s="127"/>
      <c r="AF307" s="127"/>
      <c r="AG307" s="127"/>
    </row>
    <row r="308" spans="1:33" x14ac:dyDescent="0.3">
      <c r="A308" s="1">
        <f t="shared" si="79"/>
        <v>308</v>
      </c>
      <c r="B308" s="127" t="s">
        <v>1</v>
      </c>
      <c r="C308" s="127"/>
      <c r="D308" s="127"/>
      <c r="E308" s="127"/>
      <c r="F308" s="127"/>
      <c r="G308" s="127"/>
      <c r="H308" s="127"/>
      <c r="I308" s="127"/>
      <c r="J308" s="127"/>
      <c r="K308" s="127"/>
      <c r="L308" s="127"/>
      <c r="M308" s="127"/>
      <c r="N308" s="127"/>
      <c r="O308" s="127"/>
      <c r="P308" s="127"/>
      <c r="Q308" s="127"/>
      <c r="R308" s="127"/>
      <c r="S308" s="127"/>
      <c r="T308" s="127"/>
      <c r="U308" s="127"/>
      <c r="V308" s="127"/>
      <c r="W308" s="127"/>
      <c r="X308" s="127"/>
      <c r="Y308" s="127"/>
      <c r="Z308" s="127"/>
      <c r="AA308" s="127"/>
      <c r="AB308" s="127"/>
      <c r="AC308" s="127"/>
      <c r="AD308" s="127"/>
      <c r="AE308" s="127"/>
      <c r="AF308" s="127"/>
      <c r="AG308" s="127"/>
    </row>
    <row r="309" spans="1:33" x14ac:dyDescent="0.3">
      <c r="A309" s="1">
        <f t="shared" si="79"/>
        <v>309</v>
      </c>
      <c r="B309" s="127" t="s">
        <v>2</v>
      </c>
      <c r="C309" s="127"/>
      <c r="D309" s="127"/>
      <c r="E309" s="127"/>
      <c r="F309" s="127"/>
      <c r="G309" s="127"/>
      <c r="H309" s="127"/>
      <c r="I309" s="127"/>
      <c r="J309" s="127"/>
      <c r="K309" s="127"/>
      <c r="L309" s="127"/>
      <c r="M309" s="127"/>
      <c r="N309" s="127"/>
      <c r="O309" s="127"/>
      <c r="P309" s="127"/>
      <c r="Q309" s="127"/>
      <c r="R309" s="127"/>
      <c r="S309" s="127"/>
      <c r="T309" s="127"/>
      <c r="U309" s="127"/>
      <c r="V309" s="127"/>
      <c r="W309" s="127"/>
      <c r="X309" s="127"/>
      <c r="Y309" s="127"/>
      <c r="Z309" s="127"/>
      <c r="AA309" s="127"/>
      <c r="AB309" s="127"/>
      <c r="AC309" s="127"/>
      <c r="AD309" s="127"/>
      <c r="AE309" s="127"/>
      <c r="AF309" s="127"/>
      <c r="AG309" s="127"/>
    </row>
    <row r="310" spans="1:33" x14ac:dyDescent="0.3">
      <c r="A310" s="1">
        <f t="shared" si="79"/>
        <v>310</v>
      </c>
      <c r="B310" s="125" t="s">
        <v>283</v>
      </c>
      <c r="C310" s="125"/>
      <c r="D310" s="125"/>
      <c r="E310" s="125"/>
      <c r="F310" s="125"/>
      <c r="G310" s="125"/>
      <c r="H310" s="125"/>
      <c r="I310" s="125"/>
      <c r="J310" s="125"/>
      <c r="K310" s="125"/>
      <c r="L310" s="125"/>
      <c r="M310" s="125"/>
      <c r="N310" s="125"/>
      <c r="O310" s="125"/>
      <c r="P310" s="125"/>
      <c r="Q310" s="125"/>
      <c r="R310" s="125"/>
      <c r="S310" s="125"/>
      <c r="T310" s="125"/>
      <c r="U310" s="125"/>
      <c r="V310" s="125"/>
      <c r="W310" s="125"/>
      <c r="X310" s="125"/>
      <c r="Y310" s="125"/>
      <c r="Z310" s="125"/>
      <c r="AA310" s="125"/>
      <c r="AB310" s="125"/>
      <c r="AC310" s="125"/>
      <c r="AD310" s="125"/>
      <c r="AE310" s="125"/>
      <c r="AF310" s="125"/>
      <c r="AG310" s="125"/>
    </row>
    <row r="311" spans="1:33" ht="24" x14ac:dyDescent="0.3">
      <c r="A311" s="1">
        <f t="shared" si="79"/>
        <v>311</v>
      </c>
      <c r="B311" s="44" t="s">
        <v>4</v>
      </c>
      <c r="C311" s="44" t="s">
        <v>5</v>
      </c>
      <c r="D311" s="44" t="s">
        <v>284</v>
      </c>
      <c r="E311" s="44" t="s">
        <v>285</v>
      </c>
      <c r="F311" s="44"/>
      <c r="G311" s="30" t="s">
        <v>6</v>
      </c>
      <c r="H311" s="30" t="s">
        <v>7</v>
      </c>
      <c r="I311" s="30" t="s">
        <v>8</v>
      </c>
      <c r="J311" s="30" t="s">
        <v>9</v>
      </c>
      <c r="K311" s="30" t="s">
        <v>261</v>
      </c>
      <c r="L311" s="30" t="s">
        <v>262</v>
      </c>
      <c r="M311" s="30" t="s">
        <v>12</v>
      </c>
      <c r="N311" s="30" t="s">
        <v>286</v>
      </c>
      <c r="O311" s="30"/>
      <c r="P311" s="30" t="s">
        <v>15</v>
      </c>
      <c r="Q311" s="30" t="s">
        <v>16</v>
      </c>
      <c r="R311" s="30"/>
      <c r="S311" s="30"/>
      <c r="T311" s="30" t="s">
        <v>19</v>
      </c>
      <c r="U311" s="30" t="s">
        <v>90</v>
      </c>
      <c r="V311" s="30" t="s">
        <v>21</v>
      </c>
      <c r="W311" s="30" t="s">
        <v>122</v>
      </c>
      <c r="X311" s="30"/>
      <c r="Y311" s="30"/>
      <c r="Z311" s="30" t="s">
        <v>23</v>
      </c>
      <c r="AA311" s="44" t="s">
        <v>93</v>
      </c>
      <c r="AB311" s="44"/>
      <c r="AC311" s="44"/>
      <c r="AD311" s="44"/>
      <c r="AE311" s="44" t="s">
        <v>27</v>
      </c>
      <c r="AF311" s="30" t="s">
        <v>28</v>
      </c>
      <c r="AG311" s="44" t="s">
        <v>29</v>
      </c>
    </row>
    <row r="312" spans="1:33" x14ac:dyDescent="0.3">
      <c r="A312" s="1">
        <f t="shared" si="79"/>
        <v>312</v>
      </c>
      <c r="B312" s="1"/>
      <c r="C312" s="28" t="s">
        <v>287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28"/>
      <c r="P312" s="1"/>
      <c r="Q312" s="1"/>
      <c r="R312" s="1"/>
      <c r="S312" s="1"/>
      <c r="T312" s="1"/>
      <c r="U312" s="1"/>
      <c r="V312" s="1"/>
      <c r="W312" s="79"/>
      <c r="X312" s="1"/>
      <c r="Y312" s="1"/>
      <c r="Z312" s="1"/>
      <c r="AA312" s="1"/>
      <c r="AB312" s="1"/>
      <c r="AC312" s="1"/>
      <c r="AD312" s="1"/>
      <c r="AE312" s="1"/>
      <c r="AF312" s="1"/>
      <c r="AG312" s="29"/>
    </row>
    <row r="313" spans="1:33" ht="120" x14ac:dyDescent="0.3">
      <c r="A313" s="1">
        <f t="shared" si="79"/>
        <v>313</v>
      </c>
      <c r="B313" s="46">
        <v>1</v>
      </c>
      <c r="C313" s="46" t="s">
        <v>288</v>
      </c>
      <c r="D313" s="80">
        <v>29</v>
      </c>
      <c r="E313" s="81">
        <v>26</v>
      </c>
      <c r="F313" s="82">
        <v>18000</v>
      </c>
      <c r="G313" s="36">
        <f>ROUND(F313/D313*E313,0)</f>
        <v>16138</v>
      </c>
      <c r="H313" s="36"/>
      <c r="I313" s="48">
        <f>SUM(G313:H313)</f>
        <v>16138</v>
      </c>
      <c r="J313" s="36">
        <f>ROUND(I313*46%,0)</f>
        <v>7423</v>
      </c>
      <c r="K313" s="36"/>
      <c r="L313" s="36"/>
      <c r="M313" s="36"/>
      <c r="N313" s="36"/>
      <c r="O313" s="36">
        <v>0</v>
      </c>
      <c r="P313" s="47">
        <f>SUM(I313:O313)</f>
        <v>23561</v>
      </c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>
        <v>10</v>
      </c>
      <c r="AB313" s="36"/>
      <c r="AC313" s="36"/>
      <c r="AD313" s="36"/>
      <c r="AE313" s="48">
        <f>SUM(Q313:AD313)</f>
        <v>10</v>
      </c>
      <c r="AF313" s="47">
        <f>P313-AE313</f>
        <v>23551</v>
      </c>
      <c r="AG313" s="83" t="s">
        <v>289</v>
      </c>
    </row>
    <row r="314" spans="1:33" ht="84" x14ac:dyDescent="0.3">
      <c r="A314" s="1">
        <f t="shared" si="79"/>
        <v>314</v>
      </c>
      <c r="B314" s="46">
        <v>2</v>
      </c>
      <c r="C314" s="46" t="s">
        <v>290</v>
      </c>
      <c r="D314" s="80">
        <v>29</v>
      </c>
      <c r="E314" s="81">
        <v>29</v>
      </c>
      <c r="F314" s="82">
        <v>19900</v>
      </c>
      <c r="G314" s="36">
        <f>ROUND(F314/D314*E314,0)</f>
        <v>19900</v>
      </c>
      <c r="H314" s="36"/>
      <c r="I314" s="48">
        <f>SUM(G314:H314)</f>
        <v>19900</v>
      </c>
      <c r="J314" s="36">
        <f>ROUND(I314*46%,0)</f>
        <v>9154</v>
      </c>
      <c r="K314" s="36"/>
      <c r="L314" s="36"/>
      <c r="M314" s="36"/>
      <c r="N314" s="36"/>
      <c r="O314" s="36">
        <v>0</v>
      </c>
      <c r="P314" s="47">
        <f>SUM(I314:O314)</f>
        <v>29054</v>
      </c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>
        <v>10</v>
      </c>
      <c r="AB314" s="36"/>
      <c r="AC314" s="36"/>
      <c r="AD314" s="36"/>
      <c r="AE314" s="48">
        <f>SUM(Q314:AD314)</f>
        <v>10</v>
      </c>
      <c r="AF314" s="47">
        <f>P314-AE314</f>
        <v>29044</v>
      </c>
      <c r="AG314" s="43" t="s">
        <v>291</v>
      </c>
    </row>
    <row r="315" spans="1:33" x14ac:dyDescent="0.3">
      <c r="A315" s="1">
        <f t="shared" si="79"/>
        <v>315</v>
      </c>
      <c r="B315" s="46"/>
      <c r="C315" s="46"/>
      <c r="D315" s="80"/>
      <c r="E315" s="81"/>
      <c r="F315" s="82"/>
      <c r="G315" s="36"/>
      <c r="H315" s="36"/>
      <c r="I315" s="48"/>
      <c r="J315" s="36"/>
      <c r="K315" s="36"/>
      <c r="L315" s="36"/>
      <c r="M315" s="36"/>
      <c r="N315" s="36"/>
      <c r="O315" s="36"/>
      <c r="P315" s="47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48"/>
      <c r="AF315" s="47"/>
      <c r="AG315" s="43"/>
    </row>
    <row r="316" spans="1:33" x14ac:dyDescent="0.3">
      <c r="A316" s="1">
        <f t="shared" si="79"/>
        <v>316</v>
      </c>
      <c r="B316" s="46"/>
      <c r="C316" s="46"/>
      <c r="D316" s="80"/>
      <c r="E316" s="81"/>
      <c r="F316" s="82"/>
      <c r="G316" s="36"/>
      <c r="H316" s="36"/>
      <c r="I316" s="48"/>
      <c r="J316" s="36"/>
      <c r="K316" s="36"/>
      <c r="L316" s="36"/>
      <c r="M316" s="36"/>
      <c r="N316" s="36"/>
      <c r="O316" s="36"/>
      <c r="P316" s="47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48"/>
      <c r="AF316" s="47"/>
      <c r="AG316" s="43"/>
    </row>
    <row r="317" spans="1:33" x14ac:dyDescent="0.3">
      <c r="A317" s="1">
        <f t="shared" si="79"/>
        <v>317</v>
      </c>
      <c r="B317" s="84"/>
      <c r="C317" s="46"/>
      <c r="D317" s="46"/>
      <c r="E317" s="81"/>
      <c r="F317" s="36"/>
      <c r="G317" s="36"/>
      <c r="H317" s="36"/>
      <c r="I317" s="48"/>
      <c r="J317" s="36"/>
      <c r="K317" s="36"/>
      <c r="L317" s="36"/>
      <c r="M317" s="36"/>
      <c r="N317" s="36"/>
      <c r="O317" s="36"/>
      <c r="P317" s="47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48"/>
      <c r="AF317" s="47"/>
      <c r="AG317" s="43"/>
    </row>
    <row r="318" spans="1:33" x14ac:dyDescent="0.3">
      <c r="A318" s="1">
        <f t="shared" si="79"/>
        <v>318</v>
      </c>
      <c r="B318" s="33"/>
      <c r="C318" s="33" t="s">
        <v>8</v>
      </c>
      <c r="D318" s="33"/>
      <c r="E318" s="85"/>
      <c r="F318" s="86"/>
      <c r="G318" s="86">
        <f>SUM(G313:G317)</f>
        <v>36038</v>
      </c>
      <c r="H318" s="86">
        <f t="shared" ref="H318:AF318" si="98">SUM(H313:H317)</f>
        <v>0</v>
      </c>
      <c r="I318" s="86">
        <f t="shared" si="98"/>
        <v>36038</v>
      </c>
      <c r="J318" s="86">
        <f t="shared" si="98"/>
        <v>16577</v>
      </c>
      <c r="K318" s="86">
        <f t="shared" si="98"/>
        <v>0</v>
      </c>
      <c r="L318" s="86">
        <f t="shared" si="98"/>
        <v>0</v>
      </c>
      <c r="M318" s="86">
        <f t="shared" si="98"/>
        <v>0</v>
      </c>
      <c r="N318" s="86">
        <f t="shared" si="98"/>
        <v>0</v>
      </c>
      <c r="O318" s="86">
        <f t="shared" si="98"/>
        <v>0</v>
      </c>
      <c r="P318" s="86">
        <f t="shared" si="98"/>
        <v>52615</v>
      </c>
      <c r="Q318" s="86">
        <f t="shared" si="98"/>
        <v>0</v>
      </c>
      <c r="R318" s="86">
        <f t="shared" si="98"/>
        <v>0</v>
      </c>
      <c r="S318" s="86">
        <f t="shared" si="98"/>
        <v>0</v>
      </c>
      <c r="T318" s="86">
        <f t="shared" si="98"/>
        <v>0</v>
      </c>
      <c r="U318" s="86">
        <f t="shared" si="98"/>
        <v>0</v>
      </c>
      <c r="V318" s="86">
        <f t="shared" si="98"/>
        <v>0</v>
      </c>
      <c r="W318" s="86">
        <f t="shared" si="98"/>
        <v>0</v>
      </c>
      <c r="X318" s="86">
        <f t="shared" si="98"/>
        <v>0</v>
      </c>
      <c r="Y318" s="86">
        <f t="shared" si="98"/>
        <v>0</v>
      </c>
      <c r="Z318" s="86">
        <f t="shared" si="98"/>
        <v>0</v>
      </c>
      <c r="AA318" s="86">
        <f t="shared" si="98"/>
        <v>20</v>
      </c>
      <c r="AB318" s="86">
        <f t="shared" si="98"/>
        <v>0</v>
      </c>
      <c r="AC318" s="86">
        <f t="shared" si="98"/>
        <v>0</v>
      </c>
      <c r="AD318" s="86">
        <f t="shared" si="98"/>
        <v>0</v>
      </c>
      <c r="AE318" s="86">
        <f t="shared" si="98"/>
        <v>20</v>
      </c>
      <c r="AF318" s="86">
        <f t="shared" si="98"/>
        <v>52595</v>
      </c>
      <c r="AG318" s="56">
        <v>0</v>
      </c>
    </row>
    <row r="319" spans="1:33" x14ac:dyDescent="0.3">
      <c r="A319" s="1">
        <f t="shared" si="79"/>
        <v>319</v>
      </c>
      <c r="B319" s="1"/>
      <c r="C319" s="28"/>
      <c r="D319" s="28"/>
      <c r="E319" s="87"/>
      <c r="F319" s="2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8"/>
      <c r="V319" s="88"/>
      <c r="W319" s="88"/>
      <c r="X319" s="88"/>
      <c r="Y319" s="88"/>
      <c r="Z319" s="88"/>
      <c r="AA319" s="88"/>
      <c r="AB319" s="88"/>
      <c r="AC319" s="88"/>
      <c r="AD319" s="88"/>
      <c r="AE319" s="88"/>
      <c r="AF319" s="88"/>
      <c r="AG319" s="88"/>
    </row>
    <row r="320" spans="1:33" x14ac:dyDescent="0.3">
      <c r="A320" s="1">
        <f t="shared" si="79"/>
        <v>320</v>
      </c>
      <c r="B320" s="1"/>
      <c r="C320" s="28" t="s">
        <v>170</v>
      </c>
      <c r="D320" s="28"/>
      <c r="E320" s="87"/>
      <c r="F320" s="2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8"/>
      <c r="V320" s="88"/>
      <c r="W320" s="88"/>
      <c r="X320" s="88"/>
      <c r="Y320" s="88"/>
      <c r="Z320" s="88"/>
      <c r="AA320" s="88"/>
      <c r="AB320" s="88"/>
      <c r="AC320" s="88"/>
      <c r="AD320" s="88"/>
      <c r="AE320" s="88"/>
      <c r="AF320" s="88"/>
      <c r="AG320" s="88"/>
    </row>
    <row r="321" spans="1:33" x14ac:dyDescent="0.3">
      <c r="A321" s="1">
        <f t="shared" si="79"/>
        <v>321</v>
      </c>
      <c r="B321" s="46">
        <v>1</v>
      </c>
      <c r="C321" s="89" t="s">
        <v>292</v>
      </c>
      <c r="D321" s="89">
        <v>0</v>
      </c>
      <c r="E321" s="90">
        <v>0</v>
      </c>
      <c r="F321" s="91">
        <v>0</v>
      </c>
      <c r="G321" s="89">
        <v>0</v>
      </c>
      <c r="H321" s="89"/>
      <c r="I321" s="92">
        <v>0</v>
      </c>
      <c r="J321" s="89"/>
      <c r="K321" s="89"/>
      <c r="L321" s="89"/>
      <c r="M321" s="89"/>
      <c r="N321" s="89">
        <v>0</v>
      </c>
      <c r="O321" s="89">
        <v>0</v>
      </c>
      <c r="P321" s="93">
        <f t="shared" ref="P321:P322" si="99">SUM(I321:O321)</f>
        <v>0</v>
      </c>
      <c r="Q321" s="89"/>
      <c r="R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94">
        <f t="shared" ref="AE321:AE322" si="100">SUM(Q321:AD321)</f>
        <v>0</v>
      </c>
      <c r="AF321" s="95">
        <f t="shared" ref="AF321:AF322" si="101">P321-AE321</f>
        <v>0</v>
      </c>
      <c r="AG321" s="96"/>
    </row>
    <row r="322" spans="1:33" x14ac:dyDescent="0.3">
      <c r="A322" s="1">
        <f t="shared" si="79"/>
        <v>322</v>
      </c>
      <c r="B322" s="46">
        <v>2</v>
      </c>
      <c r="C322" s="89" t="s">
        <v>293</v>
      </c>
      <c r="D322" s="89">
        <v>0</v>
      </c>
      <c r="E322" s="90">
        <v>0</v>
      </c>
      <c r="F322" s="89">
        <v>0</v>
      </c>
      <c r="G322" s="89">
        <v>0</v>
      </c>
      <c r="H322" s="89"/>
      <c r="I322" s="92">
        <v>0</v>
      </c>
      <c r="J322" s="89"/>
      <c r="K322" s="89"/>
      <c r="L322" s="89"/>
      <c r="M322" s="89"/>
      <c r="N322" s="89">
        <v>0</v>
      </c>
      <c r="O322" s="89">
        <v>0</v>
      </c>
      <c r="P322" s="93">
        <f t="shared" si="99"/>
        <v>0</v>
      </c>
      <c r="Q322" s="89"/>
      <c r="R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94">
        <f t="shared" si="100"/>
        <v>0</v>
      </c>
      <c r="AF322" s="95">
        <f t="shared" si="101"/>
        <v>0</v>
      </c>
      <c r="AG322" s="96"/>
    </row>
    <row r="323" spans="1:33" x14ac:dyDescent="0.3">
      <c r="A323" s="1">
        <f t="shared" si="79"/>
        <v>323</v>
      </c>
      <c r="B323" s="46"/>
      <c r="C323" s="46"/>
      <c r="D323" s="46"/>
      <c r="E323" s="81"/>
      <c r="F323" s="46"/>
      <c r="G323" s="46">
        <v>0</v>
      </c>
      <c r="H323" s="46"/>
      <c r="I323" s="97"/>
      <c r="J323" s="46"/>
      <c r="K323" s="46"/>
      <c r="L323" s="46"/>
      <c r="M323" s="46"/>
      <c r="N323" s="46"/>
      <c r="O323" s="46"/>
      <c r="P323" s="98"/>
      <c r="Q323" s="46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99"/>
      <c r="AF323" s="99"/>
      <c r="AG323" s="43"/>
    </row>
    <row r="324" spans="1:33" x14ac:dyDescent="0.3">
      <c r="A324" s="1">
        <f t="shared" si="79"/>
        <v>324</v>
      </c>
      <c r="B324" s="84"/>
      <c r="C324" s="46"/>
      <c r="D324" s="46"/>
      <c r="E324" s="81"/>
      <c r="F324" s="46"/>
      <c r="G324" s="100"/>
      <c r="H324" s="46"/>
      <c r="I324" s="97"/>
      <c r="J324" s="46"/>
      <c r="K324" s="46"/>
      <c r="L324" s="46"/>
      <c r="M324" s="46"/>
      <c r="N324" s="46"/>
      <c r="O324" s="46"/>
      <c r="P324" s="98"/>
      <c r="Q324" s="46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99"/>
      <c r="AF324" s="99"/>
      <c r="AG324" s="43"/>
    </row>
    <row r="325" spans="1:33" x14ac:dyDescent="0.3">
      <c r="A325" s="1">
        <f t="shared" ref="A325:A357" si="102">A324+1</f>
        <v>325</v>
      </c>
      <c r="B325" s="33"/>
      <c r="C325" s="33" t="s">
        <v>8</v>
      </c>
      <c r="D325" s="33"/>
      <c r="E325" s="85"/>
      <c r="F325" s="33"/>
      <c r="G325" s="56">
        <f>SUM(G321:G324)</f>
        <v>0</v>
      </c>
      <c r="H325" s="56">
        <f t="shared" ref="H325:AF325" si="103">SUM(H321:H324)</f>
        <v>0</v>
      </c>
      <c r="I325" s="56">
        <f t="shared" si="103"/>
        <v>0</v>
      </c>
      <c r="J325" s="56">
        <f t="shared" si="103"/>
        <v>0</v>
      </c>
      <c r="K325" s="56">
        <f t="shared" si="103"/>
        <v>0</v>
      </c>
      <c r="L325" s="56">
        <f t="shared" si="103"/>
        <v>0</v>
      </c>
      <c r="M325" s="56">
        <f t="shared" si="103"/>
        <v>0</v>
      </c>
      <c r="N325" s="56">
        <f t="shared" si="103"/>
        <v>0</v>
      </c>
      <c r="O325" s="56">
        <f t="shared" si="103"/>
        <v>0</v>
      </c>
      <c r="P325" s="56">
        <f t="shared" si="103"/>
        <v>0</v>
      </c>
      <c r="Q325" s="56">
        <f t="shared" si="103"/>
        <v>0</v>
      </c>
      <c r="R325" s="56">
        <f t="shared" si="103"/>
        <v>0</v>
      </c>
      <c r="S325" s="56">
        <f t="shared" si="103"/>
        <v>0</v>
      </c>
      <c r="T325" s="56">
        <f t="shared" si="103"/>
        <v>0</v>
      </c>
      <c r="U325" s="56">
        <f t="shared" si="103"/>
        <v>0</v>
      </c>
      <c r="V325" s="56">
        <f t="shared" si="103"/>
        <v>0</v>
      </c>
      <c r="W325" s="56">
        <f t="shared" si="103"/>
        <v>0</v>
      </c>
      <c r="X325" s="56">
        <f t="shared" si="103"/>
        <v>0</v>
      </c>
      <c r="Y325" s="56">
        <f t="shared" si="103"/>
        <v>0</v>
      </c>
      <c r="Z325" s="56">
        <f t="shared" si="103"/>
        <v>0</v>
      </c>
      <c r="AA325" s="56">
        <f t="shared" si="103"/>
        <v>0</v>
      </c>
      <c r="AB325" s="56">
        <f t="shared" si="103"/>
        <v>0</v>
      </c>
      <c r="AC325" s="56">
        <f t="shared" si="103"/>
        <v>0</v>
      </c>
      <c r="AD325" s="56">
        <f t="shared" si="103"/>
        <v>0</v>
      </c>
      <c r="AE325" s="56">
        <f t="shared" si="103"/>
        <v>0</v>
      </c>
      <c r="AF325" s="56">
        <f t="shared" si="103"/>
        <v>0</v>
      </c>
      <c r="AG325" s="56"/>
    </row>
    <row r="326" spans="1:33" x14ac:dyDescent="0.3">
      <c r="A326" s="1">
        <f t="shared" si="102"/>
        <v>326</v>
      </c>
      <c r="B326" s="1"/>
      <c r="C326" s="28"/>
      <c r="D326" s="28"/>
      <c r="E326" s="87"/>
      <c r="F326" s="2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  <c r="S326" s="88"/>
      <c r="T326" s="88"/>
      <c r="U326" s="88"/>
      <c r="V326" s="88"/>
      <c r="W326" s="88"/>
      <c r="X326" s="88"/>
      <c r="Y326" s="88"/>
      <c r="Z326" s="88"/>
      <c r="AA326" s="88"/>
      <c r="AB326" s="88"/>
      <c r="AC326" s="88"/>
      <c r="AD326" s="88"/>
      <c r="AE326" s="88"/>
      <c r="AF326" s="88"/>
      <c r="AG326" s="88"/>
    </row>
    <row r="327" spans="1:33" x14ac:dyDescent="0.3">
      <c r="A327" s="1">
        <f t="shared" si="102"/>
        <v>327</v>
      </c>
      <c r="B327" s="1"/>
      <c r="C327" s="28" t="s">
        <v>294</v>
      </c>
      <c r="D327" s="1"/>
      <c r="E327" s="101"/>
      <c r="F327" s="1"/>
      <c r="G327" s="65"/>
      <c r="H327" s="1"/>
      <c r="I327" s="102"/>
      <c r="J327" s="1"/>
      <c r="K327" s="1"/>
      <c r="L327" s="1"/>
      <c r="M327" s="1"/>
      <c r="N327" s="1"/>
      <c r="O327" s="1"/>
      <c r="P327" s="102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03"/>
      <c r="AF327" s="103"/>
      <c r="AG327" s="29"/>
    </row>
    <row r="328" spans="1:33" ht="84" x14ac:dyDescent="0.3">
      <c r="A328" s="1">
        <f t="shared" si="102"/>
        <v>328</v>
      </c>
      <c r="B328" s="46">
        <v>1</v>
      </c>
      <c r="C328" s="46" t="s">
        <v>295</v>
      </c>
      <c r="D328" s="80">
        <v>29</v>
      </c>
      <c r="E328" s="81">
        <v>29</v>
      </c>
      <c r="F328" s="36">
        <v>18000</v>
      </c>
      <c r="G328" s="36">
        <f t="shared" ref="G328:G335" si="104">ROUND(F328/D328*E328,0)</f>
        <v>18000</v>
      </c>
      <c r="H328" s="36"/>
      <c r="I328" s="48">
        <f t="shared" ref="I328:I335" si="105">SUM(G328:H328)</f>
        <v>18000</v>
      </c>
      <c r="J328" s="36">
        <f>ROUND(I328*46%,0)</f>
        <v>8280</v>
      </c>
      <c r="K328" s="36"/>
      <c r="L328" s="36"/>
      <c r="M328" s="36"/>
      <c r="N328" s="36"/>
      <c r="O328" s="36">
        <v>0</v>
      </c>
      <c r="P328" s="47">
        <f>SUM(I328:O328)</f>
        <v>26280</v>
      </c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>
        <v>10</v>
      </c>
      <c r="AB328" s="36"/>
      <c r="AC328" s="36"/>
      <c r="AD328" s="36"/>
      <c r="AE328" s="48">
        <f t="shared" ref="AE328:AE335" si="106">SUM(Q328:AD328)</f>
        <v>10</v>
      </c>
      <c r="AF328" s="47">
        <f t="shared" ref="AF328:AF335" si="107">P328-AE328</f>
        <v>26270</v>
      </c>
      <c r="AG328" s="43" t="s">
        <v>291</v>
      </c>
    </row>
    <row r="329" spans="1:33" ht="84" x14ac:dyDescent="0.3">
      <c r="A329" s="1">
        <f t="shared" si="102"/>
        <v>329</v>
      </c>
      <c r="B329" s="46">
        <v>2</v>
      </c>
      <c r="C329" s="46" t="s">
        <v>296</v>
      </c>
      <c r="D329" s="80">
        <v>29</v>
      </c>
      <c r="E329" s="81">
        <v>29</v>
      </c>
      <c r="F329" s="36">
        <v>18000</v>
      </c>
      <c r="G329" s="36">
        <f t="shared" si="104"/>
        <v>18000</v>
      </c>
      <c r="H329" s="36"/>
      <c r="I329" s="48">
        <f t="shared" si="105"/>
        <v>18000</v>
      </c>
      <c r="J329" s="36">
        <f>ROUND(I329*46%,0)</f>
        <v>8280</v>
      </c>
      <c r="K329" s="36"/>
      <c r="L329" s="36"/>
      <c r="M329" s="36"/>
      <c r="N329" s="36"/>
      <c r="O329" s="36">
        <v>0</v>
      </c>
      <c r="P329" s="47">
        <f t="shared" ref="P329:P335" si="108">SUM(I329:O329)</f>
        <v>26280</v>
      </c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>
        <v>10</v>
      </c>
      <c r="AB329" s="36"/>
      <c r="AC329" s="36"/>
      <c r="AD329" s="36"/>
      <c r="AE329" s="48">
        <f t="shared" si="106"/>
        <v>10</v>
      </c>
      <c r="AF329" s="47">
        <f t="shared" si="107"/>
        <v>26270</v>
      </c>
      <c r="AG329" s="43" t="s">
        <v>291</v>
      </c>
    </row>
    <row r="330" spans="1:33" x14ac:dyDescent="0.3">
      <c r="A330" s="1">
        <f t="shared" si="102"/>
        <v>330</v>
      </c>
      <c r="B330" s="89">
        <v>3</v>
      </c>
      <c r="C330" s="89" t="s">
        <v>297</v>
      </c>
      <c r="D330" s="89">
        <v>0</v>
      </c>
      <c r="E330" s="104">
        <v>0</v>
      </c>
      <c r="F330" s="39">
        <v>0</v>
      </c>
      <c r="G330" s="36"/>
      <c r="H330" s="36"/>
      <c r="I330" s="48">
        <f t="shared" si="105"/>
        <v>0</v>
      </c>
      <c r="J330" s="36">
        <f t="shared" ref="J330:J334" si="109">ROUND(I330*38%,0)</f>
        <v>0</v>
      </c>
      <c r="K330" s="36"/>
      <c r="L330" s="36"/>
      <c r="M330" s="36"/>
      <c r="N330" s="36"/>
      <c r="O330" s="36">
        <v>0</v>
      </c>
      <c r="P330" s="47">
        <f t="shared" si="108"/>
        <v>0</v>
      </c>
      <c r="Q330" s="39"/>
      <c r="R330" s="39"/>
      <c r="S330" s="39"/>
      <c r="T330" s="39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48">
        <f t="shared" si="106"/>
        <v>0</v>
      </c>
      <c r="AF330" s="47">
        <f t="shared" si="107"/>
        <v>0</v>
      </c>
      <c r="AG330" s="105"/>
    </row>
    <row r="331" spans="1:33" ht="84" x14ac:dyDescent="0.3">
      <c r="A331" s="1">
        <f t="shared" si="102"/>
        <v>331</v>
      </c>
      <c r="B331" s="46">
        <v>4</v>
      </c>
      <c r="C331" s="46" t="s">
        <v>298</v>
      </c>
      <c r="D331" s="80">
        <v>29</v>
      </c>
      <c r="E331" s="81">
        <v>29</v>
      </c>
      <c r="F331" s="36">
        <v>18000</v>
      </c>
      <c r="G331" s="36">
        <f t="shared" si="104"/>
        <v>18000</v>
      </c>
      <c r="H331" s="36"/>
      <c r="I331" s="48">
        <f t="shared" si="105"/>
        <v>18000</v>
      </c>
      <c r="J331" s="36">
        <f>ROUND(I331*46%,0)</f>
        <v>8280</v>
      </c>
      <c r="K331" s="36"/>
      <c r="L331" s="36"/>
      <c r="M331" s="36"/>
      <c r="N331" s="36"/>
      <c r="O331" s="36">
        <v>0</v>
      </c>
      <c r="P331" s="47">
        <f t="shared" si="108"/>
        <v>26280</v>
      </c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>
        <v>10</v>
      </c>
      <c r="AB331" s="36"/>
      <c r="AC331" s="36"/>
      <c r="AD331" s="36"/>
      <c r="AE331" s="48">
        <f t="shared" si="106"/>
        <v>10</v>
      </c>
      <c r="AF331" s="47">
        <f t="shared" si="107"/>
        <v>26270</v>
      </c>
      <c r="AG331" s="43" t="s">
        <v>291</v>
      </c>
    </row>
    <row r="332" spans="1:33" x14ac:dyDescent="0.3">
      <c r="A332" s="1">
        <f t="shared" si="102"/>
        <v>332</v>
      </c>
      <c r="B332" s="89">
        <v>5</v>
      </c>
      <c r="C332" s="89" t="s">
        <v>299</v>
      </c>
      <c r="D332" s="89">
        <v>0</v>
      </c>
      <c r="E332" s="104">
        <v>0</v>
      </c>
      <c r="F332" s="39">
        <v>0</v>
      </c>
      <c r="G332" s="36"/>
      <c r="H332" s="36"/>
      <c r="I332" s="48">
        <f t="shared" si="105"/>
        <v>0</v>
      </c>
      <c r="J332" s="36">
        <f t="shared" si="109"/>
        <v>0</v>
      </c>
      <c r="K332" s="36"/>
      <c r="L332" s="36"/>
      <c r="M332" s="36"/>
      <c r="N332" s="36"/>
      <c r="O332" s="36">
        <v>0</v>
      </c>
      <c r="P332" s="47">
        <f t="shared" si="108"/>
        <v>0</v>
      </c>
      <c r="Q332" s="39"/>
      <c r="R332" s="39"/>
      <c r="S332" s="39"/>
      <c r="T332" s="39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48">
        <f t="shared" si="106"/>
        <v>0</v>
      </c>
      <c r="AF332" s="47">
        <f t="shared" si="107"/>
        <v>0</v>
      </c>
      <c r="AG332" s="105"/>
    </row>
    <row r="333" spans="1:33" x14ac:dyDescent="0.3">
      <c r="A333" s="1">
        <f t="shared" si="102"/>
        <v>333</v>
      </c>
      <c r="B333" s="91">
        <v>6</v>
      </c>
      <c r="C333" s="89" t="s">
        <v>300</v>
      </c>
      <c r="D333" s="89">
        <v>0</v>
      </c>
      <c r="E333" s="104">
        <v>0</v>
      </c>
      <c r="F333" s="39">
        <v>0</v>
      </c>
      <c r="G333" s="36"/>
      <c r="H333" s="36"/>
      <c r="I333" s="48">
        <f t="shared" si="105"/>
        <v>0</v>
      </c>
      <c r="J333" s="36">
        <f t="shared" si="109"/>
        <v>0</v>
      </c>
      <c r="K333" s="36"/>
      <c r="L333" s="36"/>
      <c r="M333" s="36"/>
      <c r="N333" s="36"/>
      <c r="O333" s="36">
        <v>0</v>
      </c>
      <c r="P333" s="47">
        <f t="shared" si="108"/>
        <v>0</v>
      </c>
      <c r="Q333" s="39"/>
      <c r="R333" s="39"/>
      <c r="S333" s="39"/>
      <c r="T333" s="39"/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48">
        <f t="shared" si="106"/>
        <v>0</v>
      </c>
      <c r="AF333" s="47">
        <f t="shared" si="107"/>
        <v>0</v>
      </c>
      <c r="AG333" s="105"/>
    </row>
    <row r="334" spans="1:33" x14ac:dyDescent="0.3">
      <c r="A334" s="1">
        <f t="shared" si="102"/>
        <v>334</v>
      </c>
      <c r="B334" s="91">
        <v>7</v>
      </c>
      <c r="C334" s="89" t="s">
        <v>301</v>
      </c>
      <c r="D334" s="89">
        <v>0</v>
      </c>
      <c r="E334" s="104">
        <v>0</v>
      </c>
      <c r="F334" s="39">
        <v>0</v>
      </c>
      <c r="G334" s="36"/>
      <c r="H334" s="36"/>
      <c r="I334" s="48">
        <f t="shared" si="105"/>
        <v>0</v>
      </c>
      <c r="J334" s="36">
        <f t="shared" si="109"/>
        <v>0</v>
      </c>
      <c r="K334" s="36"/>
      <c r="L334" s="36"/>
      <c r="M334" s="36"/>
      <c r="N334" s="36"/>
      <c r="O334" s="36">
        <v>0</v>
      </c>
      <c r="P334" s="47">
        <f t="shared" si="108"/>
        <v>0</v>
      </c>
      <c r="Q334" s="39"/>
      <c r="R334" s="39"/>
      <c r="S334" s="39"/>
      <c r="T334" s="39"/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48">
        <f t="shared" si="106"/>
        <v>0</v>
      </c>
      <c r="AF334" s="47">
        <f t="shared" si="107"/>
        <v>0</v>
      </c>
      <c r="AG334" s="105"/>
    </row>
    <row r="335" spans="1:33" ht="120" x14ac:dyDescent="0.3">
      <c r="A335" s="1">
        <f t="shared" si="102"/>
        <v>335</v>
      </c>
      <c r="B335" s="84">
        <v>8</v>
      </c>
      <c r="C335" s="46" t="s">
        <v>302</v>
      </c>
      <c r="D335" s="80">
        <v>29</v>
      </c>
      <c r="E335" s="81">
        <v>26</v>
      </c>
      <c r="F335" s="36">
        <v>18000</v>
      </c>
      <c r="G335" s="36">
        <f t="shared" si="104"/>
        <v>16138</v>
      </c>
      <c r="H335" s="36"/>
      <c r="I335" s="48">
        <f t="shared" si="105"/>
        <v>16138</v>
      </c>
      <c r="J335" s="36">
        <f>ROUND(I335*46%,0)</f>
        <v>7423</v>
      </c>
      <c r="K335" s="36"/>
      <c r="L335" s="36"/>
      <c r="M335" s="36"/>
      <c r="N335" s="36"/>
      <c r="O335" s="36">
        <v>0</v>
      </c>
      <c r="P335" s="47">
        <f t="shared" si="108"/>
        <v>23561</v>
      </c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>
        <v>10</v>
      </c>
      <c r="AB335" s="36"/>
      <c r="AC335" s="36"/>
      <c r="AD335" s="36"/>
      <c r="AE335" s="48">
        <f t="shared" si="106"/>
        <v>10</v>
      </c>
      <c r="AF335" s="47">
        <f t="shared" si="107"/>
        <v>23551</v>
      </c>
      <c r="AG335" s="83" t="s">
        <v>289</v>
      </c>
    </row>
    <row r="336" spans="1:33" x14ac:dyDescent="0.3">
      <c r="A336" s="1">
        <f t="shared" si="102"/>
        <v>336</v>
      </c>
      <c r="B336" s="84"/>
      <c r="C336" s="46"/>
      <c r="D336" s="46"/>
      <c r="E336" s="106"/>
      <c r="F336" s="36"/>
      <c r="G336" s="36"/>
      <c r="H336" s="36"/>
      <c r="I336" s="48"/>
      <c r="J336" s="36"/>
      <c r="K336" s="36"/>
      <c r="L336" s="36"/>
      <c r="M336" s="36"/>
      <c r="N336" s="36"/>
      <c r="O336" s="36"/>
      <c r="P336" s="47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47"/>
      <c r="AF336" s="47"/>
      <c r="AG336" s="44"/>
    </row>
    <row r="337" spans="1:33" x14ac:dyDescent="0.3">
      <c r="A337" s="1">
        <f t="shared" si="102"/>
        <v>337</v>
      </c>
      <c r="B337" s="84"/>
      <c r="C337" s="46"/>
      <c r="D337" s="46"/>
      <c r="E337" s="106"/>
      <c r="F337" s="36"/>
      <c r="G337" s="36"/>
      <c r="H337" s="36"/>
      <c r="I337" s="48"/>
      <c r="J337" s="36"/>
      <c r="K337" s="36"/>
      <c r="L337" s="36"/>
      <c r="M337" s="36"/>
      <c r="N337" s="36"/>
      <c r="O337" s="36"/>
      <c r="P337" s="47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47"/>
      <c r="AF337" s="47"/>
      <c r="AG337" s="44"/>
    </row>
    <row r="338" spans="1:33" x14ac:dyDescent="0.3">
      <c r="A338" s="1">
        <f t="shared" si="102"/>
        <v>338</v>
      </c>
      <c r="B338" s="84"/>
      <c r="C338" s="46"/>
      <c r="D338" s="46"/>
      <c r="E338" s="106"/>
      <c r="F338" s="36"/>
      <c r="G338" s="36"/>
      <c r="H338" s="36"/>
      <c r="I338" s="48"/>
      <c r="J338" s="36"/>
      <c r="K338" s="36"/>
      <c r="L338" s="36"/>
      <c r="M338" s="36"/>
      <c r="N338" s="36"/>
      <c r="O338" s="36"/>
      <c r="P338" s="47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47"/>
      <c r="AF338" s="47"/>
      <c r="AG338" s="44"/>
    </row>
    <row r="339" spans="1:33" x14ac:dyDescent="0.3">
      <c r="A339" s="1">
        <f t="shared" si="102"/>
        <v>339</v>
      </c>
      <c r="B339" s="84"/>
      <c r="C339" s="46"/>
      <c r="D339" s="46"/>
      <c r="E339" s="106"/>
      <c r="F339" s="36"/>
      <c r="G339" s="36"/>
      <c r="H339" s="36"/>
      <c r="I339" s="48"/>
      <c r="J339" s="36"/>
      <c r="K339" s="36"/>
      <c r="L339" s="36"/>
      <c r="M339" s="36"/>
      <c r="N339" s="36"/>
      <c r="O339" s="36"/>
      <c r="P339" s="47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47"/>
      <c r="AF339" s="47"/>
      <c r="AG339" s="43"/>
    </row>
    <row r="340" spans="1:33" x14ac:dyDescent="0.3">
      <c r="A340" s="1">
        <f t="shared" si="102"/>
        <v>340</v>
      </c>
      <c r="B340" s="33"/>
      <c r="C340" s="33" t="s">
        <v>8</v>
      </c>
      <c r="D340" s="33"/>
      <c r="E340" s="107"/>
      <c r="F340" s="86"/>
      <c r="G340" s="86">
        <f>SUM(G328:G339)</f>
        <v>70138</v>
      </c>
      <c r="H340" s="86">
        <f t="shared" ref="H340:AF340" si="110">SUM(H328:H339)</f>
        <v>0</v>
      </c>
      <c r="I340" s="86">
        <f t="shared" si="110"/>
        <v>70138</v>
      </c>
      <c r="J340" s="86">
        <f t="shared" si="110"/>
        <v>32263</v>
      </c>
      <c r="K340" s="86">
        <f t="shared" si="110"/>
        <v>0</v>
      </c>
      <c r="L340" s="86">
        <f t="shared" si="110"/>
        <v>0</v>
      </c>
      <c r="M340" s="86">
        <f t="shared" si="110"/>
        <v>0</v>
      </c>
      <c r="N340" s="86">
        <f t="shared" si="110"/>
        <v>0</v>
      </c>
      <c r="O340" s="86">
        <f t="shared" si="110"/>
        <v>0</v>
      </c>
      <c r="P340" s="86">
        <f t="shared" si="110"/>
        <v>102401</v>
      </c>
      <c r="Q340" s="86">
        <f t="shared" si="110"/>
        <v>0</v>
      </c>
      <c r="R340" s="86">
        <f t="shared" si="110"/>
        <v>0</v>
      </c>
      <c r="S340" s="86">
        <f t="shared" si="110"/>
        <v>0</v>
      </c>
      <c r="T340" s="86">
        <f t="shared" si="110"/>
        <v>0</v>
      </c>
      <c r="U340" s="86">
        <f t="shared" si="110"/>
        <v>0</v>
      </c>
      <c r="V340" s="86">
        <f t="shared" si="110"/>
        <v>0</v>
      </c>
      <c r="W340" s="86">
        <f t="shared" si="110"/>
        <v>0</v>
      </c>
      <c r="X340" s="86">
        <f t="shared" si="110"/>
        <v>0</v>
      </c>
      <c r="Y340" s="86">
        <f t="shared" si="110"/>
        <v>0</v>
      </c>
      <c r="Z340" s="86">
        <f t="shared" si="110"/>
        <v>0</v>
      </c>
      <c r="AA340" s="86">
        <f t="shared" si="110"/>
        <v>40</v>
      </c>
      <c r="AB340" s="86">
        <f t="shared" si="110"/>
        <v>0</v>
      </c>
      <c r="AC340" s="86">
        <f t="shared" si="110"/>
        <v>0</v>
      </c>
      <c r="AD340" s="86">
        <f t="shared" si="110"/>
        <v>0</v>
      </c>
      <c r="AE340" s="86">
        <f t="shared" si="110"/>
        <v>40</v>
      </c>
      <c r="AF340" s="86">
        <f t="shared" si="110"/>
        <v>102361</v>
      </c>
      <c r="AG340" s="98"/>
    </row>
    <row r="341" spans="1:33" x14ac:dyDescent="0.3">
      <c r="A341" s="1">
        <f t="shared" si="102"/>
        <v>341</v>
      </c>
      <c r="B341" s="28"/>
      <c r="C341" s="28"/>
      <c r="D341" s="28"/>
      <c r="E341" s="108"/>
      <c r="F341" s="28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  <c r="T341" s="102"/>
      <c r="U341" s="102"/>
      <c r="V341" s="102"/>
      <c r="W341" s="102"/>
      <c r="X341" s="102"/>
      <c r="Y341" s="102"/>
      <c r="Z341" s="102"/>
      <c r="AA341" s="102"/>
      <c r="AB341" s="102"/>
      <c r="AC341" s="102"/>
      <c r="AD341" s="102"/>
      <c r="AE341" s="102"/>
      <c r="AF341" s="102"/>
      <c r="AG341" s="102"/>
    </row>
    <row r="342" spans="1:33" x14ac:dyDescent="0.3">
      <c r="A342" s="1">
        <f t="shared" si="102"/>
        <v>342</v>
      </c>
      <c r="B342" s="1"/>
      <c r="C342" s="28" t="s">
        <v>303</v>
      </c>
      <c r="D342" s="1"/>
      <c r="E342" s="109"/>
      <c r="F342" s="1"/>
      <c r="G342" s="65"/>
      <c r="H342" s="1"/>
      <c r="I342" s="102"/>
      <c r="J342" s="1"/>
      <c r="K342" s="1"/>
      <c r="L342" s="1"/>
      <c r="M342" s="1"/>
      <c r="N342" s="1"/>
      <c r="O342" s="1"/>
      <c r="P342" s="102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03"/>
      <c r="AF342" s="103"/>
      <c r="AG342" s="29"/>
    </row>
    <row r="343" spans="1:33" ht="84" x14ac:dyDescent="0.3">
      <c r="A343" s="1">
        <f t="shared" si="102"/>
        <v>343</v>
      </c>
      <c r="B343" s="46">
        <v>1</v>
      </c>
      <c r="C343" s="46" t="s">
        <v>304</v>
      </c>
      <c r="D343" s="80">
        <v>29</v>
      </c>
      <c r="E343" s="81">
        <v>29</v>
      </c>
      <c r="F343" s="36">
        <v>25500</v>
      </c>
      <c r="G343" s="36">
        <f t="shared" ref="G343" si="111">ROUND(F343/D343*E343,0)</f>
        <v>25500</v>
      </c>
      <c r="H343" s="36"/>
      <c r="I343" s="48">
        <f t="shared" ref="I343:I344" si="112">SUM(G343:H343)</f>
        <v>25500</v>
      </c>
      <c r="J343" s="36">
        <f>ROUND(I343*46%,0)</f>
        <v>11730</v>
      </c>
      <c r="K343" s="36"/>
      <c r="L343" s="36"/>
      <c r="M343" s="36"/>
      <c r="N343" s="36"/>
      <c r="O343" s="36">
        <v>0</v>
      </c>
      <c r="P343" s="47">
        <f t="shared" ref="P343" si="113">SUM(I343:O343)</f>
        <v>37230</v>
      </c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>
        <v>10</v>
      </c>
      <c r="AB343" s="36"/>
      <c r="AC343" s="36"/>
      <c r="AD343" s="36"/>
      <c r="AE343" s="48">
        <f t="shared" ref="AE343:AE344" si="114">SUM(Q343:AD343)</f>
        <v>10</v>
      </c>
      <c r="AF343" s="47">
        <f t="shared" ref="AF343:AF344" si="115">P343-AE343</f>
        <v>37220</v>
      </c>
      <c r="AG343" s="43" t="s">
        <v>291</v>
      </c>
    </row>
    <row r="344" spans="1:33" ht="96" x14ac:dyDescent="0.3">
      <c r="A344" s="1">
        <f t="shared" si="102"/>
        <v>344</v>
      </c>
      <c r="B344" s="84">
        <v>2</v>
      </c>
      <c r="C344" s="46" t="s">
        <v>305</v>
      </c>
      <c r="D344" s="80">
        <v>29</v>
      </c>
      <c r="E344" s="81">
        <v>29</v>
      </c>
      <c r="F344" s="110">
        <v>56100</v>
      </c>
      <c r="G344" s="36">
        <f>ROUND(F344/D344*E344,0)</f>
        <v>56100</v>
      </c>
      <c r="H344" s="36"/>
      <c r="I344" s="48">
        <f t="shared" si="112"/>
        <v>56100</v>
      </c>
      <c r="J344" s="36">
        <f>ROUND(I344*46%,0)</f>
        <v>25806</v>
      </c>
      <c r="K344" s="36"/>
      <c r="L344" s="36"/>
      <c r="M344" s="36"/>
      <c r="N344" s="36"/>
      <c r="O344" s="36">
        <v>0</v>
      </c>
      <c r="P344" s="47">
        <f>SUM(I344:O344)</f>
        <v>81906</v>
      </c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>
        <v>10</v>
      </c>
      <c r="AB344" s="36"/>
      <c r="AC344" s="36"/>
      <c r="AD344" s="36"/>
      <c r="AE344" s="48">
        <f t="shared" si="114"/>
        <v>10</v>
      </c>
      <c r="AF344" s="47">
        <f t="shared" si="115"/>
        <v>81896</v>
      </c>
      <c r="AG344" s="111" t="s">
        <v>306</v>
      </c>
    </row>
    <row r="345" spans="1:33" x14ac:dyDescent="0.3">
      <c r="A345" s="1">
        <f t="shared" si="102"/>
        <v>345</v>
      </c>
      <c r="B345" s="84"/>
      <c r="C345" s="46"/>
      <c r="D345" s="80"/>
      <c r="E345" s="106"/>
      <c r="F345" s="110"/>
      <c r="G345" s="36"/>
      <c r="H345" s="36"/>
      <c r="I345" s="48"/>
      <c r="J345" s="36"/>
      <c r="K345" s="36"/>
      <c r="L345" s="36"/>
      <c r="M345" s="36"/>
      <c r="N345" s="36"/>
      <c r="O345" s="36"/>
      <c r="P345" s="47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47"/>
      <c r="AF345" s="47"/>
      <c r="AG345" s="111"/>
    </row>
    <row r="346" spans="1:33" x14ac:dyDescent="0.3">
      <c r="A346" s="1">
        <f t="shared" si="102"/>
        <v>346</v>
      </c>
      <c r="B346" s="84"/>
      <c r="C346" s="46"/>
      <c r="D346" s="46"/>
      <c r="E346" s="81"/>
      <c r="F346" s="82"/>
      <c r="G346" s="36"/>
      <c r="H346" s="36"/>
      <c r="I346" s="48"/>
      <c r="J346" s="36"/>
      <c r="K346" s="36"/>
      <c r="L346" s="36"/>
      <c r="M346" s="36"/>
      <c r="N346" s="36">
        <v>0</v>
      </c>
      <c r="O346" s="36"/>
      <c r="P346" s="47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47"/>
      <c r="AF346" s="47"/>
      <c r="AG346" s="44"/>
    </row>
    <row r="347" spans="1:33" x14ac:dyDescent="0.3">
      <c r="A347" s="1">
        <f t="shared" si="102"/>
        <v>347</v>
      </c>
      <c r="B347" s="33"/>
      <c r="C347" s="33" t="s">
        <v>8</v>
      </c>
      <c r="D347" s="33"/>
      <c r="E347" s="112"/>
      <c r="F347" s="86"/>
      <c r="G347" s="86">
        <f>SUM(G343:G346)</f>
        <v>81600</v>
      </c>
      <c r="H347" s="86">
        <f t="shared" ref="H347:AF347" si="116">SUM(H343:H346)</f>
        <v>0</v>
      </c>
      <c r="I347" s="86">
        <f t="shared" si="116"/>
        <v>81600</v>
      </c>
      <c r="J347" s="86">
        <f t="shared" si="116"/>
        <v>37536</v>
      </c>
      <c r="K347" s="86">
        <f t="shared" si="116"/>
        <v>0</v>
      </c>
      <c r="L347" s="86">
        <f t="shared" si="116"/>
        <v>0</v>
      </c>
      <c r="M347" s="86">
        <f t="shared" si="116"/>
        <v>0</v>
      </c>
      <c r="N347" s="86">
        <f t="shared" si="116"/>
        <v>0</v>
      </c>
      <c r="O347" s="86">
        <f t="shared" si="116"/>
        <v>0</v>
      </c>
      <c r="P347" s="86">
        <f t="shared" si="116"/>
        <v>119136</v>
      </c>
      <c r="Q347" s="86">
        <f t="shared" si="116"/>
        <v>0</v>
      </c>
      <c r="R347" s="86">
        <f t="shared" si="116"/>
        <v>0</v>
      </c>
      <c r="S347" s="86">
        <f t="shared" si="116"/>
        <v>0</v>
      </c>
      <c r="T347" s="86">
        <f t="shared" si="116"/>
        <v>0</v>
      </c>
      <c r="U347" s="86">
        <f t="shared" si="116"/>
        <v>0</v>
      </c>
      <c r="V347" s="86">
        <f t="shared" si="116"/>
        <v>0</v>
      </c>
      <c r="W347" s="86">
        <f t="shared" si="116"/>
        <v>0</v>
      </c>
      <c r="X347" s="86">
        <f t="shared" si="116"/>
        <v>0</v>
      </c>
      <c r="Y347" s="86">
        <f t="shared" si="116"/>
        <v>0</v>
      </c>
      <c r="Z347" s="86">
        <f t="shared" si="116"/>
        <v>0</v>
      </c>
      <c r="AA347" s="86">
        <f t="shared" si="116"/>
        <v>20</v>
      </c>
      <c r="AB347" s="86">
        <f t="shared" si="116"/>
        <v>0</v>
      </c>
      <c r="AC347" s="86">
        <f t="shared" si="116"/>
        <v>0</v>
      </c>
      <c r="AD347" s="86">
        <f t="shared" si="116"/>
        <v>0</v>
      </c>
      <c r="AE347" s="86">
        <f t="shared" si="116"/>
        <v>20</v>
      </c>
      <c r="AF347" s="86">
        <f t="shared" si="116"/>
        <v>119116</v>
      </c>
      <c r="AG347" s="56"/>
    </row>
    <row r="348" spans="1:33" x14ac:dyDescent="0.3">
      <c r="A348" s="1">
        <f t="shared" si="102"/>
        <v>348</v>
      </c>
      <c r="B348" s="1"/>
      <c r="C348" s="1"/>
      <c r="D348" s="1"/>
      <c r="E348" s="113"/>
      <c r="F348" s="1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  <c r="S348" s="88"/>
      <c r="T348" s="88"/>
      <c r="U348" s="88"/>
      <c r="V348" s="88"/>
      <c r="W348" s="88"/>
      <c r="X348" s="88"/>
      <c r="Y348" s="88"/>
      <c r="Z348" s="88"/>
      <c r="AA348" s="88"/>
      <c r="AB348" s="88"/>
      <c r="AC348" s="88"/>
      <c r="AD348" s="88"/>
      <c r="AE348" s="88"/>
      <c r="AF348" s="88"/>
      <c r="AG348" s="88"/>
    </row>
    <row r="349" spans="1:33" x14ac:dyDescent="0.3">
      <c r="A349" s="1">
        <f t="shared" si="102"/>
        <v>349</v>
      </c>
      <c r="B349" s="1"/>
      <c r="C349" s="1"/>
      <c r="D349" s="1"/>
      <c r="E349" s="113"/>
      <c r="F349" s="1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  <c r="S349" s="88"/>
      <c r="T349" s="88"/>
      <c r="U349" s="88"/>
      <c r="V349" s="88"/>
      <c r="W349" s="88"/>
      <c r="X349" s="88"/>
      <c r="Y349" s="88"/>
      <c r="Z349" s="88"/>
      <c r="AA349" s="88"/>
      <c r="AB349" s="88"/>
      <c r="AC349" s="88"/>
      <c r="AD349" s="88"/>
      <c r="AE349" s="88"/>
      <c r="AF349" s="88"/>
      <c r="AG349" s="88"/>
    </row>
    <row r="350" spans="1:33" x14ac:dyDescent="0.3">
      <c r="A350" s="1">
        <f t="shared" si="102"/>
        <v>350</v>
      </c>
      <c r="B350" s="1"/>
      <c r="C350" s="28" t="s">
        <v>273</v>
      </c>
      <c r="D350" s="1"/>
      <c r="E350" s="113"/>
      <c r="F350" s="1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  <c r="S350" s="88"/>
      <c r="T350" s="88"/>
      <c r="U350" s="88"/>
      <c r="V350" s="88"/>
      <c r="W350" s="88"/>
      <c r="X350" s="88"/>
      <c r="Y350" s="88"/>
      <c r="Z350" s="88"/>
      <c r="AA350" s="88"/>
      <c r="AB350" s="88"/>
      <c r="AC350" s="88"/>
      <c r="AD350" s="88"/>
      <c r="AE350" s="88"/>
      <c r="AF350" s="88"/>
      <c r="AG350" s="88"/>
    </row>
    <row r="351" spans="1:33" x14ac:dyDescent="0.3">
      <c r="A351" s="1">
        <f t="shared" si="102"/>
        <v>351</v>
      </c>
      <c r="B351" s="46">
        <v>1</v>
      </c>
      <c r="C351" s="46" t="s">
        <v>307</v>
      </c>
      <c r="D351" s="80">
        <v>29</v>
      </c>
      <c r="E351" s="81">
        <v>20</v>
      </c>
      <c r="F351" s="36">
        <v>635</v>
      </c>
      <c r="G351" s="36">
        <f>ROUND(F351*E351,0)</f>
        <v>12700</v>
      </c>
      <c r="H351" s="86"/>
      <c r="I351" s="48">
        <f t="shared" ref="I351:I352" si="117">SUM(G351:H351)</f>
        <v>12700</v>
      </c>
      <c r="J351" s="86"/>
      <c r="K351" s="86"/>
      <c r="L351" s="86"/>
      <c r="M351" s="86"/>
      <c r="N351" s="86"/>
      <c r="O351" s="86"/>
      <c r="P351" s="47">
        <f>SUM(I351:O351)</f>
        <v>12700</v>
      </c>
      <c r="Q351" s="86"/>
      <c r="R351" s="86"/>
      <c r="S351" s="86"/>
      <c r="T351" s="86"/>
      <c r="U351" s="86"/>
      <c r="V351" s="86"/>
      <c r="W351" s="86"/>
      <c r="X351" s="86"/>
      <c r="Y351" s="86"/>
      <c r="Z351" s="86"/>
      <c r="AA351" s="86"/>
      <c r="AB351" s="86"/>
      <c r="AC351" s="86"/>
      <c r="AD351" s="86"/>
      <c r="AE351" s="48">
        <f t="shared" ref="AE351:AE352" si="118">SUM(Q351:AD351)</f>
        <v>0</v>
      </c>
      <c r="AF351" s="47">
        <f>P351-AE351</f>
        <v>12700</v>
      </c>
      <c r="AG351" s="56" t="s">
        <v>308</v>
      </c>
    </row>
    <row r="352" spans="1:33" x14ac:dyDescent="0.3">
      <c r="A352" s="1">
        <f t="shared" si="102"/>
        <v>352</v>
      </c>
      <c r="B352" s="46">
        <v>2</v>
      </c>
      <c r="C352" s="89" t="s">
        <v>183</v>
      </c>
      <c r="D352" s="89">
        <v>0</v>
      </c>
      <c r="E352" s="89">
        <v>0</v>
      </c>
      <c r="F352" s="39">
        <v>635</v>
      </c>
      <c r="G352" s="39">
        <v>0</v>
      </c>
      <c r="H352" s="114"/>
      <c r="I352" s="115">
        <f t="shared" si="117"/>
        <v>0</v>
      </c>
      <c r="J352" s="114"/>
      <c r="K352" s="114"/>
      <c r="L352" s="114"/>
      <c r="M352" s="114"/>
      <c r="N352" s="114"/>
      <c r="O352" s="114"/>
      <c r="P352" s="116">
        <v>0</v>
      </c>
      <c r="Q352" s="114"/>
      <c r="R352" s="114"/>
      <c r="S352" s="114"/>
      <c r="T352" s="114"/>
      <c r="U352" s="114"/>
      <c r="V352" s="114"/>
      <c r="W352" s="114"/>
      <c r="X352" s="114"/>
      <c r="Y352" s="114"/>
      <c r="Z352" s="114"/>
      <c r="AA352" s="114"/>
      <c r="AB352" s="114"/>
      <c r="AC352" s="114"/>
      <c r="AD352" s="114"/>
      <c r="AE352" s="115">
        <f t="shared" si="118"/>
        <v>0</v>
      </c>
      <c r="AF352" s="116">
        <v>0</v>
      </c>
      <c r="AG352" s="117"/>
    </row>
    <row r="353" spans="1:33" x14ac:dyDescent="0.3">
      <c r="A353" s="1">
        <f t="shared" si="102"/>
        <v>353</v>
      </c>
      <c r="B353" s="46"/>
      <c r="C353" s="46"/>
      <c r="D353" s="46"/>
      <c r="E353" s="46"/>
      <c r="F353" s="36"/>
      <c r="G353" s="36"/>
      <c r="H353" s="86"/>
      <c r="I353" s="86"/>
      <c r="J353" s="86"/>
      <c r="K353" s="86"/>
      <c r="L353" s="86"/>
      <c r="M353" s="86"/>
      <c r="N353" s="86"/>
      <c r="O353" s="86"/>
      <c r="P353" s="86"/>
      <c r="Q353" s="86"/>
      <c r="R353" s="86"/>
      <c r="S353" s="86"/>
      <c r="T353" s="86"/>
      <c r="U353" s="86"/>
      <c r="V353" s="86"/>
      <c r="W353" s="86"/>
      <c r="X353" s="86"/>
      <c r="Y353" s="86"/>
      <c r="Z353" s="86"/>
      <c r="AA353" s="86"/>
      <c r="AB353" s="86"/>
      <c r="AC353" s="86"/>
      <c r="AD353" s="86"/>
      <c r="AE353" s="86"/>
      <c r="AF353" s="86"/>
      <c r="AG353" s="56"/>
    </row>
    <row r="354" spans="1:33" x14ac:dyDescent="0.3">
      <c r="A354" s="1">
        <f t="shared" si="102"/>
        <v>354</v>
      </c>
      <c r="B354" s="46"/>
      <c r="C354" s="46"/>
      <c r="D354" s="46"/>
      <c r="E354" s="118"/>
      <c r="F354" s="36"/>
      <c r="G354" s="86"/>
      <c r="H354" s="86"/>
      <c r="I354" s="86"/>
      <c r="J354" s="86"/>
      <c r="K354" s="86"/>
      <c r="L354" s="86"/>
      <c r="M354" s="86"/>
      <c r="N354" s="86"/>
      <c r="O354" s="86"/>
      <c r="P354" s="86"/>
      <c r="Q354" s="86"/>
      <c r="R354" s="86"/>
      <c r="S354" s="86"/>
      <c r="T354" s="86"/>
      <c r="U354" s="86"/>
      <c r="V354" s="86"/>
      <c r="W354" s="86"/>
      <c r="X354" s="86"/>
      <c r="Y354" s="86"/>
      <c r="Z354" s="86"/>
      <c r="AA354" s="86"/>
      <c r="AB354" s="86"/>
      <c r="AC354" s="86"/>
      <c r="AD354" s="86"/>
      <c r="AE354" s="86"/>
      <c r="AF354" s="86"/>
      <c r="AG354" s="56"/>
    </row>
    <row r="355" spans="1:33" x14ac:dyDescent="0.3">
      <c r="A355" s="1">
        <f t="shared" si="102"/>
        <v>355</v>
      </c>
      <c r="B355" s="33"/>
      <c r="C355" s="33" t="s">
        <v>8</v>
      </c>
      <c r="D355" s="33"/>
      <c r="E355" s="112"/>
      <c r="F355" s="86"/>
      <c r="G355" s="86">
        <f>SUM(G351:G354)</f>
        <v>12700</v>
      </c>
      <c r="H355" s="86">
        <f t="shared" ref="H355:AF355" si="119">SUM(H351:H354)</f>
        <v>0</v>
      </c>
      <c r="I355" s="86">
        <f t="shared" si="119"/>
        <v>12700</v>
      </c>
      <c r="J355" s="86">
        <f t="shared" si="119"/>
        <v>0</v>
      </c>
      <c r="K355" s="86">
        <f t="shared" si="119"/>
        <v>0</v>
      </c>
      <c r="L355" s="86">
        <f t="shared" si="119"/>
        <v>0</v>
      </c>
      <c r="M355" s="86">
        <f t="shared" si="119"/>
        <v>0</v>
      </c>
      <c r="N355" s="86">
        <f t="shared" si="119"/>
        <v>0</v>
      </c>
      <c r="O355" s="86">
        <f t="shared" si="119"/>
        <v>0</v>
      </c>
      <c r="P355" s="86">
        <f t="shared" si="119"/>
        <v>12700</v>
      </c>
      <c r="Q355" s="86">
        <f t="shared" si="119"/>
        <v>0</v>
      </c>
      <c r="R355" s="86">
        <f t="shared" si="119"/>
        <v>0</v>
      </c>
      <c r="S355" s="86">
        <f t="shared" si="119"/>
        <v>0</v>
      </c>
      <c r="T355" s="86">
        <f t="shared" si="119"/>
        <v>0</v>
      </c>
      <c r="U355" s="86">
        <f t="shared" si="119"/>
        <v>0</v>
      </c>
      <c r="V355" s="86">
        <f t="shared" si="119"/>
        <v>0</v>
      </c>
      <c r="W355" s="86">
        <f t="shared" si="119"/>
        <v>0</v>
      </c>
      <c r="X355" s="86">
        <f t="shared" si="119"/>
        <v>0</v>
      </c>
      <c r="Y355" s="86">
        <f t="shared" si="119"/>
        <v>0</v>
      </c>
      <c r="Z355" s="86">
        <f t="shared" si="119"/>
        <v>0</v>
      </c>
      <c r="AA355" s="86">
        <f t="shared" si="119"/>
        <v>0</v>
      </c>
      <c r="AB355" s="86">
        <f t="shared" si="119"/>
        <v>0</v>
      </c>
      <c r="AC355" s="86">
        <f t="shared" si="119"/>
        <v>0</v>
      </c>
      <c r="AD355" s="86">
        <f t="shared" si="119"/>
        <v>0</v>
      </c>
      <c r="AE355" s="86">
        <f t="shared" si="119"/>
        <v>0</v>
      </c>
      <c r="AF355" s="86">
        <f t="shared" si="119"/>
        <v>12700</v>
      </c>
      <c r="AG355" s="56"/>
    </row>
    <row r="356" spans="1:33" x14ac:dyDescent="0.3">
      <c r="A356" s="1">
        <f t="shared" si="102"/>
        <v>356</v>
      </c>
      <c r="B356" s="1"/>
      <c r="C356" s="1"/>
      <c r="D356" s="1"/>
      <c r="E356" s="113"/>
      <c r="F356" s="119"/>
      <c r="G356" s="119"/>
      <c r="H356" s="119"/>
      <c r="I356" s="119"/>
      <c r="J356" s="119"/>
      <c r="K356" s="119"/>
      <c r="L356" s="119"/>
      <c r="M356" s="119"/>
      <c r="N356" s="119"/>
      <c r="O356" s="119"/>
      <c r="P356" s="120"/>
      <c r="Q356" s="119"/>
      <c r="R356" s="119"/>
      <c r="S356" s="119"/>
      <c r="T356" s="119"/>
      <c r="U356" s="119"/>
      <c r="V356" s="119"/>
      <c r="W356" s="119"/>
      <c r="X356" s="119"/>
      <c r="Y356" s="119"/>
      <c r="Z356" s="119"/>
      <c r="AA356" s="119"/>
      <c r="AB356" s="119"/>
      <c r="AC356" s="119"/>
      <c r="AD356" s="119"/>
      <c r="AE356" s="119"/>
      <c r="AF356" s="119"/>
      <c r="AG356" s="29"/>
    </row>
    <row r="357" spans="1:33" ht="12.5" thickBot="1" x14ac:dyDescent="0.35">
      <c r="A357" s="1">
        <f t="shared" si="102"/>
        <v>357</v>
      </c>
      <c r="B357" s="121"/>
      <c r="C357" s="121" t="s">
        <v>8</v>
      </c>
      <c r="D357" s="121"/>
      <c r="E357" s="122"/>
      <c r="F357" s="123"/>
      <c r="G357" s="123">
        <f>G318+G325+G340+G347+G355</f>
        <v>200476</v>
      </c>
      <c r="H357" s="123">
        <f t="shared" ref="H357:AF357" si="120">H318+H325+H340+H347+H355</f>
        <v>0</v>
      </c>
      <c r="I357" s="123">
        <f t="shared" si="120"/>
        <v>200476</v>
      </c>
      <c r="J357" s="123">
        <f t="shared" si="120"/>
        <v>86376</v>
      </c>
      <c r="K357" s="123">
        <f t="shared" si="120"/>
        <v>0</v>
      </c>
      <c r="L357" s="123">
        <f t="shared" si="120"/>
        <v>0</v>
      </c>
      <c r="M357" s="123">
        <f t="shared" si="120"/>
        <v>0</v>
      </c>
      <c r="N357" s="123">
        <f t="shared" si="120"/>
        <v>0</v>
      </c>
      <c r="O357" s="123">
        <f t="shared" si="120"/>
        <v>0</v>
      </c>
      <c r="P357" s="123">
        <f t="shared" si="120"/>
        <v>286852</v>
      </c>
      <c r="Q357" s="123">
        <f t="shared" si="120"/>
        <v>0</v>
      </c>
      <c r="R357" s="123">
        <f t="shared" si="120"/>
        <v>0</v>
      </c>
      <c r="S357" s="123">
        <f t="shared" si="120"/>
        <v>0</v>
      </c>
      <c r="T357" s="123">
        <f t="shared" si="120"/>
        <v>0</v>
      </c>
      <c r="U357" s="123">
        <f t="shared" si="120"/>
        <v>0</v>
      </c>
      <c r="V357" s="123">
        <f t="shared" si="120"/>
        <v>0</v>
      </c>
      <c r="W357" s="123">
        <f t="shared" si="120"/>
        <v>0</v>
      </c>
      <c r="X357" s="123">
        <f t="shared" si="120"/>
        <v>0</v>
      </c>
      <c r="Y357" s="123">
        <f t="shared" si="120"/>
        <v>0</v>
      </c>
      <c r="Z357" s="123">
        <f t="shared" si="120"/>
        <v>0</v>
      </c>
      <c r="AA357" s="123">
        <f t="shared" si="120"/>
        <v>80</v>
      </c>
      <c r="AB357" s="123">
        <f t="shared" si="120"/>
        <v>0</v>
      </c>
      <c r="AC357" s="123">
        <f t="shared" si="120"/>
        <v>0</v>
      </c>
      <c r="AD357" s="123">
        <f t="shared" si="120"/>
        <v>0</v>
      </c>
      <c r="AE357" s="123">
        <f t="shared" si="120"/>
        <v>80</v>
      </c>
      <c r="AF357" s="123">
        <f t="shared" si="120"/>
        <v>286772</v>
      </c>
      <c r="AG357" s="124"/>
    </row>
    <row r="358" spans="1:33" ht="12.5" thickTop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29"/>
    </row>
    <row r="359" spans="1:33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29"/>
    </row>
  </sheetData>
  <mergeCells count="55">
    <mergeCell ref="B63:AF63"/>
    <mergeCell ref="B1:AF1"/>
    <mergeCell ref="B2:AF2"/>
    <mergeCell ref="B3:AF3"/>
    <mergeCell ref="B4:AF4"/>
    <mergeCell ref="B62:AF62"/>
    <mergeCell ref="B138:AF138"/>
    <mergeCell ref="B64:AF64"/>
    <mergeCell ref="B65:AF65"/>
    <mergeCell ref="B85:AF85"/>
    <mergeCell ref="B86:AF86"/>
    <mergeCell ref="B87:AF87"/>
    <mergeCell ref="B88:AF88"/>
    <mergeCell ref="B107:AF107"/>
    <mergeCell ref="B108:AF108"/>
    <mergeCell ref="B109:AF109"/>
    <mergeCell ref="B110:AF110"/>
    <mergeCell ref="B137:AF137"/>
    <mergeCell ref="B256:AF256"/>
    <mergeCell ref="B139:AF139"/>
    <mergeCell ref="B140:AF140"/>
    <mergeCell ref="B165:AF165"/>
    <mergeCell ref="B166:AF166"/>
    <mergeCell ref="B167:AF167"/>
    <mergeCell ref="B168:AF168"/>
    <mergeCell ref="B190:AF190"/>
    <mergeCell ref="B191:AF191"/>
    <mergeCell ref="B253:AF253"/>
    <mergeCell ref="B254:AF254"/>
    <mergeCell ref="B255:AF255"/>
    <mergeCell ref="Q264:R264"/>
    <mergeCell ref="J288:K288"/>
    <mergeCell ref="N288:O288"/>
    <mergeCell ref="J289:K289"/>
    <mergeCell ref="N289:O289"/>
    <mergeCell ref="R289:S289"/>
    <mergeCell ref="J290:K290"/>
    <mergeCell ref="N290:O290"/>
    <mergeCell ref="R290:S290"/>
    <mergeCell ref="J291:K291"/>
    <mergeCell ref="N291:O291"/>
    <mergeCell ref="R291:S291"/>
    <mergeCell ref="J292:K292"/>
    <mergeCell ref="N292:O292"/>
    <mergeCell ref="R292:S292"/>
    <mergeCell ref="J293:K293"/>
    <mergeCell ref="N293:O293"/>
    <mergeCell ref="R293:S293"/>
    <mergeCell ref="B310:AG310"/>
    <mergeCell ref="J295:K295"/>
    <mergeCell ref="N295:O295"/>
    <mergeCell ref="R295:S295"/>
    <mergeCell ref="B307:AG307"/>
    <mergeCell ref="B308:AG308"/>
    <mergeCell ref="B309:AG309"/>
  </mergeCells>
  <printOptions horizontalCentered="1" verticalCentered="1"/>
  <pageMargins left="0.43307086614173201" right="0.43307086614173201" top="0.23622047244094499" bottom="0.23622047244094499" header="0.31496062992126" footer="0.31496062992126"/>
  <pageSetup paperSize="5" scale="36" fitToHeight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February'24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abc</cp:lastModifiedBy>
  <dcterms:created xsi:type="dcterms:W3CDTF">2024-07-26T06:52:58Z</dcterms:created>
  <dcterms:modified xsi:type="dcterms:W3CDTF">2024-07-26T07:15:48Z</dcterms:modified>
</cp:coreProperties>
</file>